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CLERK\2_BUDGET AND LEVIES\2020\CARES ACT\ConferenceFiles\"/>
    </mc:Choice>
  </mc:AlternateContent>
  <bookViews>
    <workbookView xWindow="0" yWindow="0" windowWidth="28065" windowHeight="12750" activeTab="2"/>
  </bookViews>
  <sheets>
    <sheet name="Districtuse" sheetId="1" r:id="rId1"/>
    <sheet name="Countyuseonly" sheetId="2" r:id="rId2"/>
    <sheet name="L2Wrksht" sheetId="3" r:id="rId3"/>
    <sheet name="VoterTracker" sheetId="4" r:id="rId4"/>
    <sheet name="CanvassofVote" sheetId="5" r:id="rId5"/>
  </sheets>
  <definedNames>
    <definedName name="_xlnm.Print_Area" localSheetId="4">CanvassofVote!$A$12:$F$25</definedName>
    <definedName name="_xlnm.Print_Area" localSheetId="1">Countyuseonly!$A$1:$H$47</definedName>
    <definedName name="_xlnm.Print_Area" localSheetId="0">Districtuse!$A$1:$F$35</definedName>
    <definedName name="_xlnm.Print_Area" localSheetId="2">L2Wrksht!$A$1:$E$33</definedName>
    <definedName name="_xlnm.Print_Area" localSheetId="3">VoterTracker!$A$2:$G$18</definedName>
    <definedName name="Z_AD884099_3C9E_47A4_B696_1D80718EFA75_.wvu.PrintArea" localSheetId="4" hidden="1">CanvassofVote!$A$12:$F$25</definedName>
    <definedName name="Z_AD884099_3C9E_47A4_B696_1D80718EFA75_.wvu.PrintArea" localSheetId="1" hidden="1">Countyuseonly!$A$1:$H$47</definedName>
    <definedName name="Z_AD884099_3C9E_47A4_B696_1D80718EFA75_.wvu.PrintArea" localSheetId="0" hidden="1">Districtuse!$A$1:$F$35</definedName>
    <definedName name="Z_AD884099_3C9E_47A4_B696_1D80718EFA75_.wvu.PrintArea" localSheetId="2" hidden="1">L2Wrksht!$A$1:$E$33</definedName>
    <definedName name="Z_AD884099_3C9E_47A4_B696_1D80718EFA75_.wvu.PrintArea" localSheetId="3" hidden="1">VoterTracker!$A$2:$G$18</definedName>
  </definedNames>
  <calcPr calcId="152511"/>
  <customWorkbookViews>
    <customWorkbookView name="Steve Onofrei - Personal View" guid="{AD884099-3C9E-47A4-B696-1D80718EFA75}" mergeInterval="0" personalView="1" maximized="1" xWindow="-8" yWindow="-8" windowWidth="1936" windowHeight="1066" activeSheetId="3"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0" i="2" l="1"/>
  <c r="A31" i="2"/>
  <c r="A32" i="2"/>
  <c r="A33" i="2"/>
  <c r="F16" i="1"/>
  <c r="B30" i="2" s="1"/>
  <c r="D30" i="2" s="1"/>
  <c r="F30" i="2" s="1"/>
  <c r="F17" i="1"/>
  <c r="B31" i="2" s="1"/>
  <c r="D31" i="2" s="1"/>
  <c r="F31" i="2" s="1"/>
  <c r="F18" i="1"/>
  <c r="B32" i="2" s="1"/>
  <c r="F19" i="1"/>
  <c r="F20" i="1"/>
  <c r="B33" i="2" l="1"/>
  <c r="D33" i="2" s="1"/>
  <c r="F33" i="2" s="1"/>
  <c r="E26" i="3"/>
  <c r="F22" i="1" l="1"/>
  <c r="F8" i="1"/>
  <c r="F9" i="1"/>
  <c r="F10" i="1"/>
  <c r="F11" i="1"/>
  <c r="F12" i="1"/>
  <c r="F13" i="1"/>
  <c r="F14" i="1"/>
  <c r="F15" i="1"/>
  <c r="B35" i="2" l="1"/>
  <c r="D35" i="2" s="1"/>
  <c r="A35" i="2" l="1"/>
  <c r="A22" i="2"/>
  <c r="A23" i="2"/>
  <c r="A24" i="2"/>
  <c r="A25" i="2"/>
  <c r="A26" i="2"/>
  <c r="A27" i="2"/>
  <c r="A28" i="2"/>
  <c r="A29" i="2"/>
  <c r="A34" i="2"/>
  <c r="E15" i="3" l="1"/>
  <c r="E11" i="3"/>
  <c r="E6" i="3" l="1"/>
  <c r="E17" i="3" s="1"/>
  <c r="E32" i="3" s="1"/>
  <c r="B22" i="2"/>
  <c r="B23" i="2"/>
  <c r="B24" i="2"/>
  <c r="B25" i="2"/>
  <c r="B26" i="2"/>
  <c r="B27" i="2"/>
  <c r="B28" i="2"/>
  <c r="B29" i="2"/>
  <c r="A21" i="2"/>
  <c r="H14" i="2"/>
  <c r="G14" i="2"/>
  <c r="F14" i="2"/>
  <c r="H13" i="2"/>
  <c r="G13" i="2"/>
  <c r="F13" i="2"/>
  <c r="H12" i="2"/>
  <c r="G12" i="2"/>
  <c r="F12" i="2"/>
  <c r="H11" i="2"/>
  <c r="G11" i="2"/>
  <c r="F11" i="2"/>
  <c r="D32" i="2" s="1"/>
  <c r="F32" i="2" s="1"/>
  <c r="D29" i="2" l="1"/>
  <c r="F29" i="2" s="1"/>
  <c r="D28" i="2"/>
  <c r="F28" i="2" s="1"/>
  <c r="D27" i="2"/>
  <c r="F27" i="2" s="1"/>
  <c r="D26" i="2"/>
  <c r="F26" i="2" s="1"/>
  <c r="D25" i="2"/>
  <c r="F25" i="2" s="1"/>
  <c r="D24" i="2"/>
  <c r="F24" i="2" s="1"/>
  <c r="D23" i="2"/>
  <c r="F23" i="2" s="1"/>
  <c r="D22" i="2"/>
  <c r="F22" i="2" s="1"/>
  <c r="F16" i="4" l="1"/>
  <c r="G16" i="4" s="1"/>
  <c r="F15" i="4"/>
  <c r="G15" i="4" s="1"/>
  <c r="F14" i="4"/>
  <c r="G14" i="4" s="1"/>
  <c r="F13" i="4"/>
  <c r="G13" i="4" s="1"/>
  <c r="E15" i="5" l="1"/>
  <c r="F15" i="5" s="1"/>
  <c r="E16" i="5"/>
  <c r="F16" i="5" s="1"/>
  <c r="E17" i="5"/>
  <c r="F17" i="5" s="1"/>
  <c r="E18" i="5"/>
  <c r="F18" i="5" s="1"/>
  <c r="E19" i="5"/>
  <c r="F19" i="5" s="1"/>
  <c r="E20" i="5"/>
  <c r="F20" i="5" s="1"/>
  <c r="E21" i="5"/>
  <c r="F21" i="5" s="1"/>
  <c r="E22" i="5"/>
  <c r="F22" i="5" s="1"/>
  <c r="E23" i="5"/>
  <c r="F23" i="5" s="1"/>
  <c r="E24" i="5"/>
  <c r="F24" i="5" s="1"/>
  <c r="E25" i="5"/>
  <c r="F25" i="5" s="1"/>
  <c r="E14" i="5"/>
  <c r="F14" i="5" s="1"/>
  <c r="F7" i="1" l="1"/>
  <c r="B21" i="2" s="1"/>
  <c r="D21" i="2" s="1"/>
  <c r="B34" i="2"/>
  <c r="F21" i="1"/>
  <c r="F35" i="2" s="1"/>
  <c r="F23" i="1"/>
  <c r="C24" i="1"/>
  <c r="D24" i="1"/>
  <c r="E24" i="1"/>
  <c r="B24" i="1"/>
  <c r="D34" i="2" l="1"/>
  <c r="F34" i="2" s="1"/>
  <c r="B36" i="2"/>
  <c r="F24" i="1"/>
  <c r="D36" i="2" l="1"/>
  <c r="F21" i="2"/>
</calcChain>
</file>

<file path=xl/sharedStrings.xml><?xml version="1.0" encoding="utf-8"?>
<sst xmlns="http://schemas.openxmlformats.org/spreadsheetml/2006/main" count="193" uniqueCount="181">
  <si>
    <t>District or Taxing Unit's Name:</t>
  </si>
  <si>
    <t>Fund</t>
  </si>
  <si>
    <t>Cash Forward Balance</t>
  </si>
  <si>
    <r>
      <t xml:space="preserve">Other revenue </t>
    </r>
    <r>
      <rPr>
        <b/>
        <i/>
        <u/>
        <sz val="8"/>
        <rFont val="Times New Roman"/>
        <family val="1"/>
      </rPr>
      <t>NOT</t>
    </r>
    <r>
      <rPr>
        <b/>
        <sz val="8"/>
        <rFont val="Times New Roman"/>
        <family val="1"/>
      </rPr>
      <t xml:space="preserve"> shown in Column 5</t>
    </r>
  </si>
  <si>
    <t>Phone Number:</t>
  </si>
  <si>
    <t>County</t>
  </si>
  <si>
    <t>Balance to be levied</t>
  </si>
  <si>
    <t>Maximum Levy Rate</t>
  </si>
  <si>
    <t>Fax Number:</t>
  </si>
  <si>
    <t>Signature of District Representative</t>
  </si>
  <si>
    <t>Total Approved Budget*</t>
  </si>
  <si>
    <t>Column Total:</t>
  </si>
  <si>
    <t xml:space="preserve">I certify that the amounts shown above accurately reflect the budget being certified in accordance with the provisions of I.C. §63-803. </t>
  </si>
  <si>
    <t>To the best of my knowledge, this district has established and adopted this budget in accordance with all provisions of Idaho Law.</t>
  </si>
  <si>
    <t>Email Address:</t>
  </si>
  <si>
    <t>Please print above:  Contact Name and Mailing Address</t>
  </si>
  <si>
    <t>Less U/R Increment</t>
  </si>
  <si>
    <t>U/R Increment Values</t>
  </si>
  <si>
    <t>Taxable Value plus Increment</t>
  </si>
  <si>
    <t>Levy Calculation Area</t>
  </si>
  <si>
    <t>U/R Key Code</t>
  </si>
  <si>
    <t>Levy Rate</t>
  </si>
  <si>
    <t>Totals:</t>
  </si>
  <si>
    <t>DO NOT ENTER IN SHADED AREAS:</t>
  </si>
  <si>
    <t>* = Do not include revenue allocated to urban renewal agencies.</t>
  </si>
  <si>
    <t>Col. 2 minus (Cols. 3+4+ 5)</t>
  </si>
  <si>
    <t>U/R Key Code:</t>
  </si>
  <si>
    <t>Market Value Area:</t>
  </si>
  <si>
    <t>Levy Rate Calculation Worksheet</t>
  </si>
  <si>
    <t>For County Use Only</t>
  </si>
  <si>
    <t>(1)</t>
  </si>
  <si>
    <t>Multiply line 1 by 3%.</t>
  </si>
  <si>
    <t>(2)</t>
  </si>
  <si>
    <t>(3)</t>
  </si>
  <si>
    <t>(4)</t>
  </si>
  <si>
    <t>(5)</t>
  </si>
  <si>
    <t>(6)</t>
  </si>
  <si>
    <t>(7)</t>
  </si>
  <si>
    <t>(8)</t>
  </si>
  <si>
    <t>(9)</t>
  </si>
  <si>
    <t>Enter yearly amount of the agricultural equipment replacement money.</t>
  </si>
  <si>
    <t>(10)</t>
  </si>
  <si>
    <t>(11)</t>
  </si>
  <si>
    <t>(12)</t>
  </si>
  <si>
    <t>(13)</t>
  </si>
  <si>
    <t>(14)</t>
  </si>
  <si>
    <t>Voter Approved Fund Tracker</t>
  </si>
  <si>
    <t>Attach to L-2 Form If Applicable</t>
  </si>
  <si>
    <r>
      <t xml:space="preserve">Date of Election
</t>
    </r>
    <r>
      <rPr>
        <b/>
        <sz val="10"/>
        <color indexed="8"/>
        <rFont val="Times New Roman"/>
        <family val="1"/>
      </rPr>
      <t>(If current year attach copy of Ballot)</t>
    </r>
  </si>
  <si>
    <t>Term of Initiative</t>
  </si>
  <si>
    <t>Annual Amount Authorized by Voters</t>
  </si>
  <si>
    <t>1st Calendar Year Levied</t>
  </si>
  <si>
    <t>Bond (1)</t>
  </si>
  <si>
    <t>Bond (2)</t>
  </si>
  <si>
    <t>Bond (3)</t>
  </si>
  <si>
    <t>Bond (4)</t>
  </si>
  <si>
    <t>Attach to your L-2 form and return to your County Clerk.</t>
  </si>
  <si>
    <t>(15)</t>
  </si>
  <si>
    <t>(16)</t>
  </si>
  <si>
    <t>Leave Blank if NO U/R Increment added.</t>
  </si>
  <si>
    <t>Date:</t>
  </si>
  <si>
    <t>Title:</t>
  </si>
  <si>
    <t>Maximum Levy</t>
  </si>
  <si>
    <t>Limit Testing Area</t>
  </si>
  <si>
    <t>"Over Max"</t>
  </si>
  <si>
    <t>District Name</t>
  </si>
  <si>
    <t>Total Count of Votes</t>
  </si>
  <si>
    <t>For</t>
  </si>
  <si>
    <t>Against</t>
  </si>
  <si>
    <t>Total</t>
  </si>
  <si>
    <t>Percent</t>
  </si>
  <si>
    <t>Use this sheet for reporting canvass of vote for any and all districts</t>
  </si>
  <si>
    <t>that have had an election relating to property taxes.</t>
  </si>
  <si>
    <t>Enter the name of the district.  Enter the TOTAL votes in favor and TOTAL votes against</t>
  </si>
  <si>
    <t>the ballot measure.  This sheet will total the votes and compute the percentage in favor of the ballot measure.</t>
  </si>
  <si>
    <t>What was the initiative for?</t>
  </si>
  <si>
    <t>District Bond Fund(s) (refer to district code for specifics)</t>
  </si>
  <si>
    <t>Override Funds Available to All Districts</t>
  </si>
  <si>
    <t>In Favor</t>
  </si>
  <si>
    <t xml:space="preserve">All you have to do is print the table below and attach it to your county L-2.  </t>
  </si>
  <si>
    <t>(temp. override, bond etc)</t>
  </si>
  <si>
    <t>Remember, I still need copies of each ballot listed below.</t>
  </si>
  <si>
    <t>(A) Net Taxable Market Value</t>
  </si>
  <si>
    <t>(B) Total Net Increment Value</t>
  </si>
  <si>
    <t>Net Value plus Annexation Increment Only (A+D)</t>
  </si>
  <si>
    <t>Net Value plus Partial Increment Only (A+C)</t>
  </si>
  <si>
    <t>Net Value plus ALL Increment  (A+B)</t>
  </si>
  <si>
    <t>1 = All increment added.</t>
  </si>
  <si>
    <t>2 = Partial increment added.</t>
  </si>
  <si>
    <t>3 = Annexation increment added.</t>
  </si>
  <si>
    <t>2 Yr Override I.C. §63-802</t>
  </si>
  <si>
    <t>Permanent Override I.C.§63-802</t>
  </si>
  <si>
    <t>Bond Expiration Date</t>
  </si>
  <si>
    <t>Prior Year 
P-Tax $</t>
  </si>
  <si>
    <t>For I.C. §63-1305 Judgments, I.C §33-802 Judgment Obligations, temporary Override/Supplemental, and School Emergency funds increment</t>
  </si>
  <si>
    <t>Bond Election Date</t>
  </si>
  <si>
    <t>% Change (+/- 20% Explanation Required)</t>
  </si>
  <si>
    <t>"Yes" = Explanation 
Required</t>
  </si>
  <si>
    <t>Modified 5/7/2015</t>
  </si>
  <si>
    <t>Current Year 
P-Tax Reported on L-2 Col. 6</t>
  </si>
  <si>
    <t>I.C. §40-801(1)(a)</t>
  </si>
  <si>
    <t>I.C. §40-801(1)(b)</t>
  </si>
  <si>
    <t>(17)</t>
  </si>
  <si>
    <r>
      <t xml:space="preserve">value added if </t>
    </r>
    <r>
      <rPr>
        <b/>
        <u/>
        <sz val="12"/>
        <rFont val="Times New Roman"/>
        <family val="1"/>
      </rPr>
      <t>first certified</t>
    </r>
    <r>
      <rPr>
        <b/>
        <sz val="12"/>
        <rFont val="Times New Roman"/>
        <family val="1"/>
      </rPr>
      <t xml:space="preserve"> after 12/31/2007.  For Bonds, and Plant Facility, increment value added if </t>
    </r>
    <r>
      <rPr>
        <b/>
        <u/>
        <sz val="12"/>
        <rFont val="Times New Roman"/>
        <family val="1"/>
      </rPr>
      <t xml:space="preserve">voter approved </t>
    </r>
    <r>
      <rPr>
        <b/>
        <sz val="12"/>
        <rFont val="Times New Roman"/>
        <family val="1"/>
      </rPr>
      <t>after 12/31/2007, or if new RAA or RAA annexation.</t>
    </r>
  </si>
  <si>
    <t>For any existing funds, the levy may need to be computed using part of the increment value if boundary changes have occurred.</t>
  </si>
  <si>
    <t>District's Name:</t>
  </si>
  <si>
    <t>Please enter any U/R increment</t>
  </si>
  <si>
    <t>(C) Partial Increment Value</t>
  </si>
  <si>
    <t>(D) Increment Value of Annexed Area Only</t>
  </si>
  <si>
    <t>Enter the fund's</t>
  </si>
  <si>
    <t>maximum levy rate below.</t>
  </si>
  <si>
    <t>Computation of allowable 3% budget increase:</t>
  </si>
  <si>
    <t>Enter the forgone amount included in your budget.  This amount can't exceed what is reported on the attached resolution.</t>
  </si>
  <si>
    <t>Total Non-Exempt Allowable Budget (before P-tax Replacement and P-tax Substitute Funds deductions):</t>
  </si>
  <si>
    <t>Property Tax Replacement:</t>
  </si>
  <si>
    <t>Enter yearly amount of the personal property replacement money.</t>
  </si>
  <si>
    <t>County New Construction allowable budget increases:</t>
  </si>
  <si>
    <t>County Road and Bridge Fund(s) new construction allowable budget increases:</t>
  </si>
  <si>
    <t>A proportionate share of the property tax portion of this fund is shared with each city within your distirct.</t>
  </si>
  <si>
    <t>This fund is not shared with the cities within your district.</t>
  </si>
  <si>
    <t>Add lines 1+2+3+6+9</t>
  </si>
  <si>
    <t>(18)</t>
  </si>
  <si>
    <t>(19)</t>
  </si>
  <si>
    <t>(20)</t>
  </si>
  <si>
    <t>Enter any disclaimed forgone amount.  This amount can't exceed what is reported on the resolution.</t>
  </si>
  <si>
    <t>County R/B Value</t>
  </si>
  <si>
    <t xml:space="preserve">Information Reported in indicated columns of the "Recovered/Recaptured Property Tax and Refund List":  </t>
  </si>
  <si>
    <t>Forgone Amount Section:  Please complete this section even if you don't plan on using or disclaiming your forgone amount.</t>
  </si>
  <si>
    <t>Enter the total forgone amount reported on the "Maximum Budget and Forgone Amount Worksheet."</t>
  </si>
  <si>
    <t>Maximum Allowable Non-exempt Property Tax, Including Forgone Amount, That Can Be Levied:</t>
  </si>
  <si>
    <t>* = The reported amount excludes the I.C.§ 63-1305 refund.</t>
  </si>
  <si>
    <t>New construction roll allowable budget increase (mulitply line 4 by line 5)</t>
  </si>
  <si>
    <t>New construction roll allowable budget increase (mulitply line 7 by line 8)</t>
  </si>
  <si>
    <t>Enter the Homeowner's Exemption Recovered  amount reported in column 2.</t>
  </si>
  <si>
    <t>2019 L-2 Worksheet (must be attached to the L-2 form)</t>
  </si>
  <si>
    <t>Enter the County's (less Road and Bridge) 2019 new construction roll value.</t>
  </si>
  <si>
    <t>Enter the County's (less Road and Bridge) 2019 approved non-exempt levy rate.</t>
  </si>
  <si>
    <t>Enter the County's Road and Bridge 2019 new construction roll value.</t>
  </si>
  <si>
    <t>Enter the County's Road and Bridge 2019 approved non-exempt levy rate.</t>
  </si>
  <si>
    <t>2019 Dollar Certification of Budget Request to Board of County Commissioners L-2</t>
  </si>
  <si>
    <r>
      <rPr>
        <b/>
        <sz val="16"/>
        <rFont val="Times New Roman"/>
        <family val="1"/>
      </rPr>
      <t xml:space="preserve">County Only
</t>
    </r>
    <r>
      <rPr>
        <b/>
        <sz val="14"/>
        <rFont val="Times New Roman"/>
        <family val="1"/>
      </rPr>
      <t xml:space="preserve"> (the L-2 worksheet and applicable "Voter Approved Fund Tracker" must be attached)</t>
    </r>
  </si>
  <si>
    <t>Enter the amount you received for Solar Farm Tax from the immediate prior year.</t>
  </si>
  <si>
    <t>Enter the Solar Farm Tax reported in column 1.</t>
  </si>
  <si>
    <t>*Enter the amount from the "Highest Non-Exempt P-Tax Budget + P-Tax Replacement" column from the 
"Maximum Budget and Forgone Amount Worksheet."</t>
  </si>
  <si>
    <t>Enter the total amount reported in columns 4, 5, and 6.</t>
  </si>
  <si>
    <t>(21)</t>
  </si>
  <si>
    <t>Maximum non-exempt property tax budget including forgone amount.  Line 10 minus 17 plus 20.</t>
  </si>
  <si>
    <t>Property Tax Replacement From Line 17 of L-2 Worksheet</t>
  </si>
  <si>
    <t>Enter the total of lines 11 thru 16: (Must match col. 5 budget total of L-2).</t>
  </si>
  <si>
    <t>Enter the total amount reported in columns 3.</t>
  </si>
  <si>
    <r>
      <t xml:space="preserve">If the budget includes any forgone amount, complete this section:
</t>
    </r>
    <r>
      <rPr>
        <sz val="14"/>
        <rFont val="Times New Roman"/>
        <family val="1"/>
      </rPr>
      <t>I, the undersigned, attest that this district held a public hearing and approved the attached resolution that indicates that up to 
$</t>
    </r>
    <r>
      <rPr>
        <u/>
        <sz val="14"/>
        <rFont val="Times New Roman"/>
        <family val="1"/>
      </rPr>
      <t xml:space="preserve">                         </t>
    </r>
    <r>
      <rPr>
        <sz val="14"/>
        <rFont val="Times New Roman"/>
        <family val="1"/>
      </rPr>
      <t xml:space="preserve"> of available forgone increase is authorized to be levied and the specific purpose for which this amount is being budgeted.  This amount can not exceed the lesser of the amount shown in the resolution or line 20 of the L-2 worksheet.</t>
    </r>
  </si>
  <si>
    <t>District Name: 998 CANYON COUNTY</t>
  </si>
  <si>
    <t>CURRENT EXPENSE</t>
  </si>
  <si>
    <t>SOF: PAM WHITE</t>
  </si>
  <si>
    <t>County Commissioner/Chair</t>
  </si>
  <si>
    <t>ZACH WAGONER</t>
  </si>
  <si>
    <t>111 N 11th St SUITE 320, CALDWELL, ID, 83605</t>
  </si>
  <si>
    <t>zwagoner@canyonco.org</t>
  </si>
  <si>
    <t>208-455-6080</t>
  </si>
  <si>
    <t>INDIGENT</t>
  </si>
  <si>
    <t>COUNTY WEED CONTROL</t>
  </si>
  <si>
    <t>ASSESSOR'S REAPPRAISAL</t>
  </si>
  <si>
    <t>DISTRICT COURT</t>
  </si>
  <si>
    <t>SOUTHWEST DISTRICT HEALTH</t>
  </si>
  <si>
    <t>COUNTY FAIR</t>
  </si>
  <si>
    <t>PARKS AND RECREATION</t>
  </si>
  <si>
    <t>HISTORICAL SOCIETY</t>
  </si>
  <si>
    <t>TORT</t>
  </si>
  <si>
    <t>NO LIMIT</t>
  </si>
  <si>
    <t>JUSTICE</t>
  </si>
  <si>
    <t>63-1305 JUDGMENT</t>
  </si>
  <si>
    <t>NON-LEVIED FUNDS</t>
  </si>
  <si>
    <t>PARMA SCHOOL DISTRICT #137</t>
  </si>
  <si>
    <t>VALLIVUE SCHOOL DISTRICT #139</t>
  </si>
  <si>
    <t>KUNA SCHOOL DISTRICT #3</t>
  </si>
  <si>
    <t>WILDER SCHOOL DISTRICT #133</t>
  </si>
  <si>
    <t>SUPPLEMENTAL</t>
  </si>
  <si>
    <t>BOND</t>
  </si>
  <si>
    <t>COSSA</t>
  </si>
  <si>
    <t>District Name: COUNTY</t>
  </si>
  <si>
    <t>COUNTY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</si>
</sst>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yyyy"/>
    <numFmt numFmtId="166" formatCode="0.000000000"/>
    <numFmt numFmtId="167" formatCode="mmm/yyyy"/>
    <numFmt numFmtId="168" formatCode="#,##0.000000000_);\(#,##0.000000000\)"/>
  </numFmts>
  <fonts count="24" x14ac:knownFonts="1">
    <font>
      <sz val="12"/>
      <name val="Times New Roman"/>
    </font>
    <font>
      <sz val="12"/>
      <color theme="1"/>
      <name val="Times New Roman"/>
      <family val="2"/>
    </font>
    <font>
      <sz val="12"/>
      <color theme="1"/>
      <name val="Times New Roman"/>
      <family val="2"/>
    </font>
    <font>
      <sz val="12"/>
      <name val="Times New Roman"/>
      <family val="1"/>
    </font>
    <font>
      <b/>
      <sz val="10"/>
      <name val="Times New Roman"/>
      <family val="1"/>
    </font>
    <font>
      <b/>
      <sz val="12"/>
      <name val="Times New Roman"/>
      <family val="1"/>
    </font>
    <font>
      <b/>
      <sz val="8"/>
      <name val="Times New Roman"/>
      <family val="1"/>
    </font>
    <font>
      <b/>
      <i/>
      <u/>
      <sz val="8"/>
      <name val="Times New Roman"/>
      <family val="1"/>
    </font>
    <font>
      <b/>
      <sz val="16"/>
      <name val="Times New Roman"/>
      <family val="1"/>
    </font>
    <font>
      <sz val="12"/>
      <name val="Times New Roman"/>
      <family val="1"/>
    </font>
    <font>
      <b/>
      <u/>
      <sz val="12"/>
      <name val="Times New Roman"/>
      <family val="1"/>
    </font>
    <font>
      <b/>
      <sz val="11"/>
      <name val="Times New Roman"/>
      <family val="1"/>
    </font>
    <font>
      <b/>
      <sz val="14"/>
      <name val="Times New Roman"/>
      <family val="1"/>
    </font>
    <font>
      <sz val="12"/>
      <name val="Times New Roman"/>
      <family val="1"/>
    </font>
    <font>
      <b/>
      <sz val="10"/>
      <color indexed="8"/>
      <name val="Times New Roman"/>
      <family val="1"/>
    </font>
    <font>
      <sz val="12"/>
      <name val="Times New Roman"/>
      <family val="1"/>
    </font>
    <font>
      <sz val="12"/>
      <color theme="1"/>
      <name val="Times New Roman"/>
      <family val="2"/>
    </font>
    <font>
      <b/>
      <sz val="12"/>
      <color theme="1"/>
      <name val="Times New Roman"/>
      <family val="1"/>
    </font>
    <font>
      <b/>
      <sz val="14"/>
      <color theme="1"/>
      <name val="Times New Roman"/>
      <family val="1"/>
    </font>
    <font>
      <sz val="8"/>
      <color theme="1"/>
      <name val="Times New Roman"/>
      <family val="2"/>
    </font>
    <font>
      <sz val="10"/>
      <name val="Times New Roman"/>
      <family val="1"/>
    </font>
    <font>
      <sz val="12"/>
      <name val="Times New Roman"/>
      <family val="1"/>
    </font>
    <font>
      <sz val="14"/>
      <name val="Times New Roman"/>
      <family val="1"/>
    </font>
    <font>
      <u/>
      <sz val="14"/>
      <name val="Times New Roman"/>
      <family val="1"/>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6" tint="0.79998168889431442"/>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45">
    <xf numFmtId="0" fontId="0" fillId="0" borderId="0"/>
    <xf numFmtId="43" fontId="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9" fontId="2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9" fontId="3" fillId="0" borderId="0" applyFont="0" applyFill="0" applyBorder="0" applyAlignment="0" applyProtection="0"/>
    <xf numFmtId="0" fontId="2" fillId="0" borderId="0"/>
    <xf numFmtId="0" fontId="2"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cellStyleXfs>
  <cellXfs count="216">
    <xf numFmtId="0" fontId="0" fillId="0" borderId="0" xfId="0"/>
    <xf numFmtId="0" fontId="6" fillId="0" borderId="0" xfId="0" applyFont="1"/>
    <xf numFmtId="0" fontId="4" fillId="0" borderId="1" xfId="0" applyFont="1"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1" xfId="0" applyBorder="1"/>
    <xf numFmtId="0" fontId="5" fillId="0" borderId="7" xfId="0" applyFont="1" applyBorder="1" applyAlignment="1">
      <alignment vertical="center"/>
    </xf>
    <xf numFmtId="0" fontId="5" fillId="0" borderId="2" xfId="0" applyFont="1" applyBorder="1" applyAlignment="1">
      <alignment vertical="center"/>
    </xf>
    <xf numFmtId="0" fontId="4" fillId="2" borderId="3" xfId="0" applyFont="1" applyFill="1" applyBorder="1" applyAlignment="1">
      <alignment horizontal="center"/>
    </xf>
    <xf numFmtId="0" fontId="4" fillId="2" borderId="3" xfId="0" applyFont="1" applyFill="1" applyBorder="1" applyAlignment="1">
      <alignment horizontal="right"/>
    </xf>
    <xf numFmtId="0" fontId="4" fillId="2" borderId="4" xfId="0" applyFont="1" applyFill="1" applyBorder="1"/>
    <xf numFmtId="0" fontId="4" fillId="2" borderId="5" xfId="0" applyFont="1" applyFill="1" applyBorder="1"/>
    <xf numFmtId="0" fontId="4" fillId="2" borderId="3" xfId="0" applyFont="1" applyFill="1" applyBorder="1"/>
    <xf numFmtId="0" fontId="4" fillId="0" borderId="5" xfId="0" applyFont="1" applyBorder="1"/>
    <xf numFmtId="165" fontId="8" fillId="2" borderId="8" xfId="0" applyNumberFormat="1" applyFont="1" applyFill="1" applyBorder="1" applyAlignment="1">
      <alignment horizontal="centerContinuous"/>
    </xf>
    <xf numFmtId="0" fontId="8" fillId="2" borderId="9" xfId="0" applyFont="1" applyFill="1" applyBorder="1" applyAlignment="1">
      <alignment horizontal="centerContinuous"/>
    </xf>
    <xf numFmtId="0" fontId="8" fillId="2" borderId="10" xfId="0" applyFont="1" applyFill="1" applyBorder="1" applyAlignment="1">
      <alignment horizontal="centerContinuous"/>
    </xf>
    <xf numFmtId="0" fontId="8" fillId="2" borderId="13" xfId="0" applyFont="1" applyFill="1" applyBorder="1" applyAlignment="1">
      <alignment horizontal="centerContinuous"/>
    </xf>
    <xf numFmtId="0" fontId="8" fillId="2" borderId="14" xfId="0" applyFont="1" applyFill="1" applyBorder="1" applyAlignment="1">
      <alignment horizontal="centerContinuous"/>
    </xf>
    <xf numFmtId="0" fontId="9" fillId="0" borderId="0" xfId="11"/>
    <xf numFmtId="0" fontId="6" fillId="0" borderId="0" xfId="11" applyFont="1"/>
    <xf numFmtId="0" fontId="5" fillId="2" borderId="15" xfId="0" applyFont="1" applyFill="1" applyBorder="1" applyAlignment="1">
      <alignment horizontal="centerContinuous"/>
    </xf>
    <xf numFmtId="0" fontId="0" fillId="2" borderId="16" xfId="0" applyFill="1" applyBorder="1" applyAlignment="1">
      <alignment horizontal="centerContinuous"/>
    </xf>
    <xf numFmtId="0" fontId="0" fillId="2" borderId="17" xfId="0" applyFill="1" applyBorder="1" applyAlignment="1">
      <alignment horizontal="centerContinuous"/>
    </xf>
    <xf numFmtId="0" fontId="9" fillId="0" borderId="3" xfId="0" applyFont="1" applyBorder="1"/>
    <xf numFmtId="164" fontId="0" fillId="0" borderId="3" xfId="1" applyNumberFormat="1" applyFont="1" applyBorder="1"/>
    <xf numFmtId="0" fontId="5" fillId="0" borderId="0" xfId="0" applyFont="1"/>
    <xf numFmtId="0" fontId="4" fillId="0" borderId="18" xfId="0" applyFont="1" applyBorder="1"/>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4" fillId="2" borderId="20" xfId="0" applyFont="1" applyFill="1" applyBorder="1" applyAlignment="1">
      <alignment horizontal="center"/>
    </xf>
    <xf numFmtId="164" fontId="0" fillId="0" borderId="21" xfId="1" applyNumberFormat="1" applyFont="1" applyBorder="1"/>
    <xf numFmtId="0" fontId="5" fillId="0" borderId="22" xfId="0" applyFont="1" applyBorder="1" applyAlignment="1">
      <alignment vertical="center"/>
    </xf>
    <xf numFmtId="0" fontId="5" fillId="0" borderId="18" xfId="0" applyFont="1" applyBorder="1" applyAlignment="1">
      <alignment vertical="center"/>
    </xf>
    <xf numFmtId="0" fontId="0" fillId="0" borderId="23" xfId="0" applyBorder="1"/>
    <xf numFmtId="0" fontId="4" fillId="2" borderId="23" xfId="0" applyFont="1" applyFill="1" applyBorder="1"/>
    <xf numFmtId="0" fontId="0" fillId="0" borderId="22" xfId="0" applyBorder="1"/>
    <xf numFmtId="0" fontId="0" fillId="0" borderId="18" xfId="0" applyBorder="1"/>
    <xf numFmtId="0" fontId="4" fillId="0" borderId="23" xfId="0" applyFont="1" applyBorder="1"/>
    <xf numFmtId="0" fontId="11" fillId="0" borderId="6" xfId="0" applyFont="1" applyBorder="1" applyAlignment="1">
      <alignment vertical="center"/>
    </xf>
    <xf numFmtId="0" fontId="11" fillId="0" borderId="1" xfId="0" applyFont="1" applyBorder="1" applyAlignment="1">
      <alignment vertical="center"/>
    </xf>
    <xf numFmtId="0" fontId="9" fillId="0" borderId="0" xfId="0" applyFont="1"/>
    <xf numFmtId="0" fontId="0" fillId="0" borderId="24" xfId="0" applyBorder="1"/>
    <xf numFmtId="0" fontId="5" fillId="4" borderId="25" xfId="0" applyFont="1" applyFill="1" applyBorder="1" applyAlignment="1">
      <alignment horizontal="center"/>
    </xf>
    <xf numFmtId="0" fontId="5" fillId="5" borderId="25" xfId="0" applyFont="1" applyFill="1" applyBorder="1"/>
    <xf numFmtId="166" fontId="5" fillId="4" borderId="25" xfId="0" applyNumberFormat="1" applyFont="1" applyFill="1" applyBorder="1"/>
    <xf numFmtId="0" fontId="12" fillId="4" borderId="15" xfId="0" applyFont="1" applyFill="1" applyBorder="1" applyAlignment="1">
      <alignment horizontal="centerContinuous"/>
    </xf>
    <xf numFmtId="0" fontId="0" fillId="4" borderId="16" xfId="0" applyFill="1" applyBorder="1" applyAlignment="1">
      <alignment horizontal="centerContinuous"/>
    </xf>
    <xf numFmtId="0" fontId="0" fillId="4" borderId="17" xfId="0" applyFill="1" applyBorder="1" applyAlignment="1">
      <alignment horizontal="centerContinuous"/>
    </xf>
    <xf numFmtId="0" fontId="0" fillId="0" borderId="9" xfId="0" applyBorder="1"/>
    <xf numFmtId="0" fontId="5" fillId="2" borderId="16" xfId="0" applyFont="1" applyFill="1" applyBorder="1" applyAlignment="1">
      <alignment horizontal="centerContinuous"/>
    </xf>
    <xf numFmtId="0" fontId="0" fillId="0" borderId="8" xfId="0" applyBorder="1"/>
    <xf numFmtId="0" fontId="0" fillId="0" borderId="10" xfId="0" applyBorder="1"/>
    <xf numFmtId="0" fontId="5" fillId="0" borderId="26" xfId="0" applyFont="1" applyBorder="1"/>
    <xf numFmtId="0" fontId="5" fillId="0" borderId="13" xfId="0" applyFont="1" applyBorder="1"/>
    <xf numFmtId="0" fontId="0" fillId="0" borderId="4" xfId="0" applyBorder="1" applyAlignment="1">
      <alignment wrapText="1"/>
    </xf>
    <xf numFmtId="0" fontId="5" fillId="0" borderId="4" xfId="0" applyFont="1" applyBorder="1" applyAlignment="1">
      <alignment wrapText="1"/>
    </xf>
    <xf numFmtId="0" fontId="5" fillId="2" borderId="15" xfId="0" applyFont="1" applyFill="1" applyBorder="1"/>
    <xf numFmtId="164" fontId="15" fillId="6" borderId="21" xfId="1" applyNumberFormat="1" applyFont="1" applyFill="1" applyBorder="1"/>
    <xf numFmtId="0" fontId="5" fillId="4" borderId="25" xfId="0" applyFont="1" applyFill="1" applyBorder="1" applyAlignment="1" applyProtection="1">
      <alignment horizontal="center"/>
      <protection locked="0"/>
    </xf>
    <xf numFmtId="0" fontId="5" fillId="0" borderId="0" xfId="0" applyFont="1" applyProtection="1">
      <protection locked="0"/>
    </xf>
    <xf numFmtId="164" fontId="5" fillId="6" borderId="21" xfId="1" applyNumberFormat="1" applyFont="1" applyFill="1" applyBorder="1"/>
    <xf numFmtId="0" fontId="4" fillId="2" borderId="5" xfId="0" applyFont="1" applyFill="1" applyBorder="1" applyAlignment="1">
      <alignment horizontal="right"/>
    </xf>
    <xf numFmtId="0" fontId="12" fillId="4" borderId="15" xfId="0" applyFont="1" applyFill="1" applyBorder="1"/>
    <xf numFmtId="0" fontId="17" fillId="4" borderId="15" xfId="0" applyFont="1" applyFill="1" applyBorder="1" applyAlignment="1">
      <alignment horizontal="centerContinuous"/>
    </xf>
    <xf numFmtId="0" fontId="17" fillId="4" borderId="16" xfId="0" applyFont="1" applyFill="1" applyBorder="1" applyAlignment="1">
      <alignment horizontal="centerContinuous"/>
    </xf>
    <xf numFmtId="0" fontId="17" fillId="4" borderId="17" xfId="0" applyFont="1" applyFill="1" applyBorder="1" applyAlignment="1">
      <alignment horizontal="centerContinuous"/>
    </xf>
    <xf numFmtId="0" fontId="17" fillId="4" borderId="25" xfId="0" applyFont="1" applyFill="1" applyBorder="1" applyAlignment="1">
      <alignment horizontal="centerContinuous"/>
    </xf>
    <xf numFmtId="0" fontId="17" fillId="4" borderId="25" xfId="0" applyFont="1" applyFill="1" applyBorder="1" applyAlignment="1">
      <alignment horizontal="center" wrapText="1"/>
    </xf>
    <xf numFmtId="0" fontId="17" fillId="4" borderId="25" xfId="0" applyFont="1" applyFill="1" applyBorder="1" applyAlignment="1">
      <alignment horizontal="center" vertical="center" wrapText="1"/>
    </xf>
    <xf numFmtId="0" fontId="0" fillId="0" borderId="30" xfId="0" applyBorder="1"/>
    <xf numFmtId="0" fontId="0" fillId="0" borderId="28" xfId="0" applyBorder="1"/>
    <xf numFmtId="0" fontId="19" fillId="0" borderId="0" xfId="0" applyFont="1" applyAlignment="1">
      <alignment horizontal="right"/>
    </xf>
    <xf numFmtId="0" fontId="3" fillId="0" borderId="4" xfId="0" applyFont="1" applyBorder="1" applyAlignment="1">
      <alignment wrapText="1"/>
    </xf>
    <xf numFmtId="0" fontId="5" fillId="4" borderId="31" xfId="0" applyFont="1" applyFill="1" applyBorder="1"/>
    <xf numFmtId="0" fontId="5" fillId="4" borderId="35" xfId="0" applyFont="1" applyFill="1" applyBorder="1" applyAlignment="1">
      <alignment horizontal="center"/>
    </xf>
    <xf numFmtId="0" fontId="5" fillId="4" borderId="8" xfId="0" applyFont="1" applyFill="1" applyBorder="1" applyAlignment="1">
      <alignment horizontal="centerContinuous"/>
    </xf>
    <xf numFmtId="0" fontId="5" fillId="4" borderId="9" xfId="0" applyFont="1" applyFill="1" applyBorder="1" applyAlignment="1">
      <alignment horizontal="centerContinuous"/>
    </xf>
    <xf numFmtId="0" fontId="5" fillId="4" borderId="10" xfId="0" applyFont="1" applyFill="1" applyBorder="1" applyAlignment="1">
      <alignment horizontal="centerContinuous"/>
    </xf>
    <xf numFmtId="0" fontId="5" fillId="4" borderId="10" xfId="0" applyFont="1" applyFill="1" applyBorder="1" applyAlignment="1">
      <alignment horizontal="center"/>
    </xf>
    <xf numFmtId="0" fontId="3" fillId="0" borderId="0" xfId="0" applyFont="1"/>
    <xf numFmtId="0" fontId="5" fillId="4" borderId="8" xfId="0" applyFont="1" applyFill="1" applyBorder="1" applyAlignment="1">
      <alignment horizontal="center"/>
    </xf>
    <xf numFmtId="0" fontId="18" fillId="4" borderId="8" xfId="0" applyFont="1" applyFill="1" applyBorder="1" applyAlignment="1">
      <alignment horizontal="centerContinuous"/>
    </xf>
    <xf numFmtId="0" fontId="18" fillId="4" borderId="9" xfId="0" applyFont="1" applyFill="1" applyBorder="1" applyAlignment="1">
      <alignment horizontal="centerContinuous"/>
    </xf>
    <xf numFmtId="0" fontId="18" fillId="4" borderId="10" xfId="0" applyFont="1" applyFill="1" applyBorder="1" applyAlignment="1">
      <alignment horizontal="centerContinuous"/>
    </xf>
    <xf numFmtId="0" fontId="18" fillId="4" borderId="26" xfId="0" applyFont="1" applyFill="1" applyBorder="1" applyAlignment="1">
      <alignment horizontal="centerContinuous"/>
    </xf>
    <xf numFmtId="0" fontId="18" fillId="4" borderId="13" xfId="0" applyFont="1" applyFill="1" applyBorder="1" applyAlignment="1">
      <alignment horizontal="centerContinuous"/>
    </xf>
    <xf numFmtId="0" fontId="18" fillId="4" borderId="14" xfId="0" applyFont="1" applyFill="1" applyBorder="1" applyAlignment="1">
      <alignment horizontal="centerContinuous"/>
    </xf>
    <xf numFmtId="0" fontId="0" fillId="0" borderId="15" xfId="0" applyBorder="1"/>
    <xf numFmtId="0" fontId="0" fillId="0" borderId="16" xfId="0" applyBorder="1"/>
    <xf numFmtId="0" fontId="0" fillId="0" borderId="17" xfId="0" applyBorder="1"/>
    <xf numFmtId="0" fontId="0" fillId="0" borderId="29" xfId="0" applyBorder="1"/>
    <xf numFmtId="0" fontId="20" fillId="0" borderId="0" xfId="0" applyFont="1"/>
    <xf numFmtId="0" fontId="0" fillId="9" borderId="24" xfId="0" applyFill="1" applyBorder="1"/>
    <xf numFmtId="0" fontId="0" fillId="9" borderId="3" xfId="0" applyFill="1" applyBorder="1"/>
    <xf numFmtId="0" fontId="5" fillId="4" borderId="25" xfId="0" quotePrefix="1" applyFont="1" applyFill="1" applyBorder="1" applyAlignment="1">
      <alignment horizontal="center"/>
    </xf>
    <xf numFmtId="0" fontId="17" fillId="4" borderId="15" xfId="0" applyFont="1" applyFill="1" applyBorder="1" applyAlignment="1">
      <alignment horizontal="center" vertical="center" wrapText="1"/>
    </xf>
    <xf numFmtId="0" fontId="17" fillId="4" borderId="31" xfId="0" applyFont="1" applyFill="1" applyBorder="1" applyAlignment="1">
      <alignment horizontal="center" wrapText="1"/>
    </xf>
    <xf numFmtId="0" fontId="17" fillId="4" borderId="31" xfId="0" applyFont="1" applyFill="1" applyBorder="1" applyAlignment="1">
      <alignment horizontal="center" vertical="center" wrapText="1"/>
    </xf>
    <xf numFmtId="167" fontId="0" fillId="0" borderId="30" xfId="0" applyNumberFormat="1" applyBorder="1"/>
    <xf numFmtId="9" fontId="0" fillId="0" borderId="3" xfId="16" applyFont="1" applyBorder="1"/>
    <xf numFmtId="0" fontId="17" fillId="0" borderId="3" xfId="0" applyFont="1" applyBorder="1" applyAlignment="1">
      <alignment horizontal="center"/>
    </xf>
    <xf numFmtId="167" fontId="0" fillId="0" borderId="28" xfId="0" applyNumberFormat="1" applyBorder="1"/>
    <xf numFmtId="167" fontId="0" fillId="0" borderId="3" xfId="0" applyNumberFormat="1" applyBorder="1"/>
    <xf numFmtId="9" fontId="0" fillId="0" borderId="0" xfId="16" applyFont="1"/>
    <xf numFmtId="164" fontId="5" fillId="0" borderId="3" xfId="17" quotePrefix="1" applyNumberFormat="1" applyFont="1" applyBorder="1" applyAlignment="1">
      <alignment horizontal="center"/>
    </xf>
    <xf numFmtId="164" fontId="0" fillId="0" borderId="3" xfId="17" applyNumberFormat="1" applyFont="1" applyBorder="1"/>
    <xf numFmtId="164" fontId="5" fillId="3" borderId="3" xfId="17" quotePrefix="1" applyNumberFormat="1" applyFont="1" applyFill="1" applyBorder="1" applyAlignment="1">
      <alignment horizontal="center"/>
    </xf>
    <xf numFmtId="0" fontId="5" fillId="2" borderId="15" xfId="0" applyFont="1" applyFill="1" applyBorder="1" applyAlignment="1">
      <alignment wrapText="1"/>
    </xf>
    <xf numFmtId="0" fontId="5" fillId="0" borderId="8" xfId="27" applyFont="1" applyBorder="1" applyAlignment="1">
      <alignment horizontal="centerContinuous"/>
    </xf>
    <xf numFmtId="0" fontId="5" fillId="0" borderId="11" xfId="27" applyFont="1" applyBorder="1" applyAlignment="1">
      <alignment horizontal="centerContinuous"/>
    </xf>
    <xf numFmtId="0" fontId="5" fillId="0" borderId="25" xfId="0" applyFont="1" applyBorder="1" applyAlignment="1">
      <alignment horizontal="right"/>
    </xf>
    <xf numFmtId="0" fontId="3" fillId="0" borderId="9" xfId="27" applyBorder="1" applyAlignment="1">
      <alignment horizontal="centerContinuous"/>
    </xf>
    <xf numFmtId="0" fontId="3" fillId="0" borderId="10" xfId="27" applyBorder="1" applyAlignment="1">
      <alignment horizontal="centerContinuous"/>
    </xf>
    <xf numFmtId="0" fontId="3" fillId="0" borderId="0" xfId="27" applyAlignment="1">
      <alignment horizontal="centerContinuous"/>
    </xf>
    <xf numFmtId="0" fontId="3" fillId="0" borderId="12" xfId="27" applyBorder="1" applyAlignment="1">
      <alignment horizontal="centerContinuous"/>
    </xf>
    <xf numFmtId="0" fontId="3" fillId="4" borderId="16" xfId="0" applyFont="1" applyFill="1" applyBorder="1"/>
    <xf numFmtId="0" fontId="3" fillId="0" borderId="13" xfId="27" applyBorder="1" applyAlignment="1">
      <alignment horizontal="centerContinuous"/>
    </xf>
    <xf numFmtId="0" fontId="3" fillId="0" borderId="14" xfId="27" applyBorder="1" applyAlignment="1">
      <alignment horizontal="centerContinuous"/>
    </xf>
    <xf numFmtId="0" fontId="5" fillId="2" borderId="8" xfId="27" applyFont="1" applyFill="1" applyBorder="1" applyAlignment="1">
      <alignment horizontal="center" vertical="center"/>
    </xf>
    <xf numFmtId="0" fontId="5" fillId="2" borderId="15" xfId="27" applyFont="1" applyFill="1" applyBorder="1" applyAlignment="1">
      <alignment horizontal="center"/>
    </xf>
    <xf numFmtId="0" fontId="5" fillId="2" borderId="32" xfId="27" applyFont="1" applyFill="1" applyBorder="1" applyAlignment="1">
      <alignment horizontal="center" vertical="center"/>
    </xf>
    <xf numFmtId="0" fontId="5" fillId="2" borderId="33" xfId="27" applyFont="1" applyFill="1" applyBorder="1" applyAlignment="1">
      <alignment horizontal="center" wrapText="1"/>
    </xf>
    <xf numFmtId="0" fontId="5" fillId="2" borderId="8" xfId="27" applyFont="1" applyFill="1" applyBorder="1" applyAlignment="1">
      <alignment horizontal="center" wrapText="1"/>
    </xf>
    <xf numFmtId="0" fontId="5" fillId="2" borderId="31" xfId="27" applyFont="1" applyFill="1" applyBorder="1" applyAlignment="1">
      <alignment horizontal="center" wrapText="1"/>
    </xf>
    <xf numFmtId="0" fontId="5" fillId="0" borderId="36" xfId="33" applyFont="1" applyBorder="1" applyProtection="1">
      <protection locked="0"/>
    </xf>
    <xf numFmtId="37" fontId="3" fillId="0" borderId="4" xfId="1" applyNumberFormat="1" applyBorder="1" applyProtection="1">
      <protection locked="0"/>
    </xf>
    <xf numFmtId="37" fontId="3" fillId="0" borderId="4" xfId="1" applyNumberFormat="1" applyBorder="1" applyAlignment="1" applyProtection="1">
      <alignment horizontal="center" wrapText="1"/>
      <protection locked="0"/>
    </xf>
    <xf numFmtId="37" fontId="3" fillId="8" borderId="37" xfId="21" applyNumberFormat="1" applyFill="1" applyBorder="1"/>
    <xf numFmtId="37" fontId="3" fillId="8" borderId="34" xfId="21" applyNumberFormat="1" applyFill="1" applyBorder="1"/>
    <xf numFmtId="37" fontId="3" fillId="8" borderId="21" xfId="21" applyNumberFormat="1" applyFill="1" applyBorder="1"/>
    <xf numFmtId="0" fontId="3" fillId="0" borderId="36" xfId="33" applyBorder="1" applyProtection="1">
      <protection locked="0"/>
    </xf>
    <xf numFmtId="0" fontId="0" fillId="0" borderId="0" xfId="0" applyProtection="1">
      <protection locked="0"/>
    </xf>
    <xf numFmtId="0" fontId="12" fillId="0" borderId="0" xfId="0" applyFont="1" applyProtection="1">
      <protection locked="0"/>
    </xf>
    <xf numFmtId="0" fontId="4" fillId="8" borderId="31" xfId="0" applyFont="1" applyFill="1" applyBorder="1" applyAlignment="1" applyProtection="1">
      <alignment horizontal="center"/>
      <protection locked="0"/>
    </xf>
    <xf numFmtId="0" fontId="4" fillId="8" borderId="35" xfId="0" applyFont="1" applyFill="1" applyBorder="1" applyAlignment="1" applyProtection="1">
      <alignment horizontal="center"/>
      <protection locked="0"/>
    </xf>
    <xf numFmtId="37" fontId="3" fillId="8" borderId="24" xfId="1" applyNumberFormat="1" applyFill="1" applyBorder="1"/>
    <xf numFmtId="166" fontId="3" fillId="8" borderId="24" xfId="0" applyNumberFormat="1" applyFont="1" applyFill="1" applyBorder="1"/>
    <xf numFmtId="0" fontId="0" fillId="8" borderId="24" xfId="0" applyFill="1" applyBorder="1" applyProtection="1">
      <protection locked="0"/>
    </xf>
    <xf numFmtId="0" fontId="0" fillId="8" borderId="3" xfId="0" applyFill="1" applyBorder="1" applyProtection="1">
      <protection locked="0"/>
    </xf>
    <xf numFmtId="37" fontId="5" fillId="4" borderId="25" xfId="1" applyNumberFormat="1" applyFont="1" applyFill="1" applyBorder="1"/>
    <xf numFmtId="0" fontId="5" fillId="4" borderId="31" xfId="0" applyFont="1" applyFill="1" applyBorder="1" applyAlignment="1" applyProtection="1">
      <alignment horizontal="center"/>
      <protection locked="0"/>
    </xf>
    <xf numFmtId="0" fontId="5" fillId="10" borderId="35" xfId="0" applyFont="1" applyFill="1" applyBorder="1" applyAlignment="1">
      <alignment horizontal="right"/>
    </xf>
    <xf numFmtId="0" fontId="3" fillId="8" borderId="3" xfId="0" applyFont="1" applyFill="1" applyBorder="1"/>
    <xf numFmtId="0" fontId="5" fillId="0" borderId="13" xfId="0" applyFont="1" applyBorder="1" applyAlignment="1">
      <alignment horizontal="right"/>
    </xf>
    <xf numFmtId="0" fontId="0" fillId="0" borderId="13" xfId="0" applyBorder="1"/>
    <xf numFmtId="0" fontId="0" fillId="0" borderId="43" xfId="0" applyBorder="1"/>
    <xf numFmtId="164" fontId="0" fillId="2" borderId="16" xfId="17" applyNumberFormat="1" applyFont="1" applyFill="1" applyBorder="1"/>
    <xf numFmtId="164" fontId="0" fillId="2" borderId="13" xfId="17" applyNumberFormat="1" applyFont="1" applyFill="1" applyBorder="1"/>
    <xf numFmtId="164" fontId="0" fillId="2" borderId="14" xfId="17" applyNumberFormat="1" applyFont="1" applyFill="1" applyBorder="1"/>
    <xf numFmtId="164" fontId="5" fillId="0" borderId="24" xfId="17" quotePrefix="1" applyNumberFormat="1" applyFont="1" applyBorder="1" applyAlignment="1">
      <alignment horizontal="center"/>
    </xf>
    <xf numFmtId="164" fontId="0" fillId="0" borderId="24" xfId="17" applyNumberFormat="1" applyFont="1" applyBorder="1"/>
    <xf numFmtId="164" fontId="0" fillId="2" borderId="17" xfId="17" applyNumberFormat="1" applyFont="1" applyFill="1" applyBorder="1"/>
    <xf numFmtId="164" fontId="0" fillId="3" borderId="3" xfId="17" applyNumberFormat="1" applyFont="1" applyFill="1" applyBorder="1"/>
    <xf numFmtId="0" fontId="3" fillId="0" borderId="3" xfId="0" applyFont="1" applyBorder="1"/>
    <xf numFmtId="164" fontId="0" fillId="5" borderId="3" xfId="1" applyNumberFormat="1" applyFont="1" applyFill="1" applyBorder="1"/>
    <xf numFmtId="164" fontId="15" fillId="5" borderId="21" xfId="1" applyNumberFormat="1" applyFont="1" applyFill="1" applyBorder="1"/>
    <xf numFmtId="164" fontId="5" fillId="3" borderId="24" xfId="17" quotePrefix="1" applyNumberFormat="1" applyFont="1" applyFill="1" applyBorder="1" applyAlignment="1">
      <alignment horizontal="center"/>
    </xf>
    <xf numFmtId="164" fontId="3" fillId="0" borderId="3" xfId="1" applyNumberFormat="1" applyBorder="1"/>
    <xf numFmtId="164" fontId="3" fillId="0" borderId="3" xfId="17" applyNumberFormat="1" applyBorder="1"/>
    <xf numFmtId="165" fontId="0" fillId="0" borderId="0" xfId="0" quotePrefix="1" applyNumberFormat="1"/>
    <xf numFmtId="168" fontId="0" fillId="0" borderId="3" xfId="17" applyNumberFormat="1" applyFont="1" applyBorder="1"/>
    <xf numFmtId="0" fontId="3" fillId="0" borderId="1" xfId="0" applyFont="1" applyBorder="1"/>
    <xf numFmtId="164" fontId="0" fillId="0" borderId="24" xfId="1" applyNumberFormat="1" applyFont="1" applyBorder="1"/>
    <xf numFmtId="0" fontId="3" fillId="0" borderId="6" xfId="0" applyFont="1" applyBorder="1"/>
    <xf numFmtId="164" fontId="5" fillId="0" borderId="28" xfId="17" quotePrefix="1" applyNumberFormat="1" applyFont="1" applyBorder="1" applyAlignment="1">
      <alignment horizontal="center"/>
    </xf>
    <xf numFmtId="164" fontId="3" fillId="0" borderId="28" xfId="1" applyNumberFormat="1" applyBorder="1"/>
    <xf numFmtId="165" fontId="12" fillId="2" borderId="26" xfId="0" applyNumberFormat="1" applyFont="1" applyFill="1" applyBorder="1" applyAlignment="1">
      <alignment horizontal="centerContinuous" wrapText="1"/>
    </xf>
    <xf numFmtId="0" fontId="3" fillId="0" borderId="4" xfId="0" applyFont="1" applyBorder="1" applyAlignment="1">
      <alignment wrapText="1"/>
    </xf>
    <xf numFmtId="14" fontId="0" fillId="0" borderId="5" xfId="0" applyNumberFormat="1" applyBorder="1"/>
    <xf numFmtId="0" fontId="0" fillId="8" borderId="3" xfId="0" applyFill="1" applyBorder="1" applyAlignment="1" applyProtection="1">
      <alignment horizontal="right"/>
      <protection locked="0"/>
    </xf>
    <xf numFmtId="0" fontId="3" fillId="0" borderId="24" xfId="0" applyFont="1" applyBorder="1"/>
    <xf numFmtId="0" fontId="12" fillId="7" borderId="15" xfId="0" applyFont="1" applyFill="1" applyBorder="1" applyAlignment="1">
      <alignment horizontal="left" wrapText="1"/>
    </xf>
    <xf numFmtId="0" fontId="12" fillId="7" borderId="16" xfId="0" applyFont="1" applyFill="1" applyBorder="1" applyAlignment="1">
      <alignment horizontal="left" wrapText="1"/>
    </xf>
    <xf numFmtId="0" fontId="12" fillId="7" borderId="17" xfId="0" applyFont="1" applyFill="1" applyBorder="1" applyAlignment="1">
      <alignment horizontal="left" wrapText="1"/>
    </xf>
    <xf numFmtId="0" fontId="0" fillId="0" borderId="38" xfId="0" applyBorder="1" applyAlignment="1">
      <alignment horizontal="center"/>
    </xf>
    <xf numFmtId="0" fontId="6" fillId="2" borderId="2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5" fillId="2" borderId="15" xfId="27" applyFont="1" applyFill="1" applyBorder="1" applyAlignment="1">
      <alignment horizontal="center"/>
    </xf>
    <xf numFmtId="0" fontId="0" fillId="0" borderId="16" xfId="0" applyBorder="1"/>
    <xf numFmtId="0" fontId="0" fillId="0" borderId="17" xfId="0" applyBorder="1"/>
    <xf numFmtId="0" fontId="5" fillId="2" borderId="15"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wrapText="1"/>
    </xf>
    <xf numFmtId="0" fontId="3" fillId="0" borderId="44" xfId="0" applyFont="1" applyBorder="1" applyAlignment="1">
      <alignment wrapText="1"/>
    </xf>
    <xf numFmtId="0" fontId="3" fillId="0" borderId="45" xfId="0" applyFont="1" applyBorder="1" applyAlignment="1">
      <alignment wrapText="1"/>
    </xf>
    <xf numFmtId="0" fontId="3" fillId="0" borderId="41" xfId="0" applyFont="1" applyBorder="1" applyAlignment="1">
      <alignment wrapText="1"/>
    </xf>
    <xf numFmtId="0" fontId="5" fillId="2" borderId="8" xfId="0" applyFont="1" applyFill="1" applyBorder="1" applyAlignment="1">
      <alignment wrapText="1"/>
    </xf>
    <xf numFmtId="0" fontId="5" fillId="2" borderId="9" xfId="0" applyFont="1" applyFill="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27" xfId="0" applyFont="1" applyBorder="1" applyAlignment="1">
      <alignment wrapText="1"/>
    </xf>
    <xf numFmtId="0" fontId="3" fillId="0" borderId="39" xfId="0" applyFont="1" applyBorder="1" applyAlignment="1">
      <alignment horizontal="right" wrapText="1"/>
    </xf>
    <xf numFmtId="0" fontId="3" fillId="0" borderId="38" xfId="0" applyFont="1" applyBorder="1" applyAlignment="1">
      <alignment horizontal="right" wrapText="1"/>
    </xf>
    <xf numFmtId="0" fontId="3" fillId="0" borderId="40" xfId="0" applyFont="1" applyBorder="1" applyAlignment="1">
      <alignment horizontal="right" wrapText="1"/>
    </xf>
    <xf numFmtId="0" fontId="3" fillId="0" borderId="4" xfId="0" applyFont="1" applyBorder="1" applyAlignment="1">
      <alignment horizontal="right" wrapText="1"/>
    </xf>
    <xf numFmtId="0" fontId="3" fillId="0" borderId="5" xfId="0" applyFont="1" applyBorder="1" applyAlignment="1">
      <alignment horizontal="right" wrapText="1"/>
    </xf>
    <xf numFmtId="0" fontId="3" fillId="0" borderId="27" xfId="0" applyFont="1" applyBorder="1" applyAlignment="1">
      <alignment horizontal="righ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42" xfId="0" applyFont="1" applyBorder="1" applyAlignment="1">
      <alignment horizontal="right" wrapText="1"/>
    </xf>
    <xf numFmtId="0" fontId="17" fillId="4" borderId="15" xfId="0" applyFont="1" applyFill="1" applyBorder="1" applyAlignment="1">
      <alignment horizontal="center" vertical="center"/>
    </xf>
    <xf numFmtId="0" fontId="17" fillId="4" borderId="17" xfId="0" applyFont="1" applyFill="1" applyBorder="1" applyAlignment="1">
      <alignment horizontal="center" vertical="center"/>
    </xf>
    <xf numFmtId="0" fontId="0" fillId="0" borderId="39" xfId="0" applyBorder="1" applyAlignment="1">
      <alignment horizontal="center" wrapText="1"/>
    </xf>
    <xf numFmtId="0" fontId="0" fillId="0" borderId="40" xfId="0" applyBorder="1" applyAlignment="1">
      <alignment horizontal="center" wrapText="1"/>
    </xf>
    <xf numFmtId="0" fontId="0" fillId="0" borderId="4" xfId="0" applyBorder="1" applyAlignment="1">
      <alignment horizontal="center" wrapText="1"/>
    </xf>
    <xf numFmtId="0" fontId="0" fillId="0" borderId="27" xfId="0" applyBorder="1" applyAlignment="1">
      <alignment horizontal="center" wrapText="1"/>
    </xf>
    <xf numFmtId="164" fontId="0" fillId="0" borderId="0" xfId="0" applyNumberFormat="1"/>
    <xf numFmtId="0" fontId="3" fillId="0" borderId="38" xfId="0" applyFont="1" applyBorder="1" applyAlignment="1">
      <alignment horizontal="center"/>
    </xf>
  </cellXfs>
  <cellStyles count="45">
    <cellStyle name="Comma" xfId="1" builtinId="3"/>
    <cellStyle name="Comma 3" xfId="2"/>
    <cellStyle name="Comma 3 2" xfId="19"/>
    <cellStyle name="Comma 3 3" xfId="18"/>
    <cellStyle name="Comma 4" xfId="3"/>
    <cellStyle name="Comma 4 2" xfId="4"/>
    <cellStyle name="Comma 4 2 2" xfId="17"/>
    <cellStyle name="Comma 4 3" xfId="5"/>
    <cellStyle name="Comma 4 3 2" xfId="20"/>
    <cellStyle name="Comma 5" xfId="6"/>
    <cellStyle name="Comma 5 2" xfId="21"/>
    <cellStyle name="Normal" xfId="0" builtinId="0"/>
    <cellStyle name="Normal 2" xfId="22"/>
    <cellStyle name="Normal 2 2" xfId="7"/>
    <cellStyle name="Normal 2 2 2" xfId="24"/>
    <cellStyle name="Normal 2 2 3" xfId="23"/>
    <cellStyle name="Normal 3" xfId="8"/>
    <cellStyle name="Normal 3 2" xfId="9"/>
    <cellStyle name="Normal 3 2 2" xfId="27"/>
    <cellStyle name="Normal 3 2 3" xfId="26"/>
    <cellStyle name="Normal 3 3" xfId="10"/>
    <cellStyle name="Normal 3 3 2" xfId="29"/>
    <cellStyle name="Normal 3 3 3" xfId="28"/>
    <cellStyle name="Normal 3 4" xfId="30"/>
    <cellStyle name="Normal 3 5" xfId="25"/>
    <cellStyle name="Normal 4" xfId="11"/>
    <cellStyle name="Normal 4 2" xfId="12"/>
    <cellStyle name="Normal 4 2 2" xfId="33"/>
    <cellStyle name="Normal 4 2 3" xfId="32"/>
    <cellStyle name="Normal 4 3" xfId="13"/>
    <cellStyle name="Normal 4 3 2" xfId="34"/>
    <cellStyle name="Normal 4 4" xfId="31"/>
    <cellStyle name="Normal 5" xfId="14"/>
    <cellStyle name="Normal 5 2" xfId="15"/>
    <cellStyle name="Normal 5 2 2" xfId="39"/>
    <cellStyle name="Normal 5 2 2 2" xfId="44"/>
    <cellStyle name="Normal 5 2 3" xfId="36"/>
    <cellStyle name="Normal 5 2 4" xfId="42"/>
    <cellStyle name="Normal 5 3" xfId="38"/>
    <cellStyle name="Normal 5 3 2" xfId="43"/>
    <cellStyle name="Normal 5 4" xfId="35"/>
    <cellStyle name="Normal 5 5" xfId="41"/>
    <cellStyle name="Percent" xfId="16" builtinId="5"/>
    <cellStyle name="Percent 2" xfId="40"/>
    <cellStyle name="Percent 3" xfId="3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10" Type="http://schemas.openxmlformats.org/officeDocument/2006/relationships/revisionLog" Target="revisionLog3.xml"/><Relationship Id="rId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9B7C11C-00A7-4FF4-BEDB-BFE635E26114}" diskRevisions="1" revisionId="177" version="3">
  <header guid="{D279CA5E-E58C-4910-9EAB-DE997195A743}" dateTime="2020-08-13T08:45:57" maxSheetId="6" userName="Steve Onofrei" r:id="rId9" minRId="158" maxRId="160">
    <sheetIdMap count="5">
      <sheetId val="1"/>
      <sheetId val="2"/>
      <sheetId val="3"/>
      <sheetId val="4"/>
      <sheetId val="5"/>
    </sheetIdMap>
  </header>
  <header guid="{99B7C11C-00A7-4FF4-BEDB-BFE635E26114}" dateTime="2020-08-13T09:11:39" maxSheetId="6" userName="Steve Onofrei" r:id="rId10" minRId="166" maxRId="172">
    <sheetIdMap count="5">
      <sheetId val="1"/>
      <sheetId val="2"/>
      <sheetId val="3"/>
      <sheetId val="4"/>
      <sheetId val="5"/>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 start="0" length="0">
    <dxf>
      <numFmt numFmtId="164" formatCode="_(* #,##0_);_(* \(#,##0\);_(* &quot;-&quot;??_);_(@_)"/>
    </dxf>
  </rfmt>
  <rcc rId="158" sId="1" numFmtId="34">
    <oc r="C19">
      <v>-313639</v>
    </oc>
    <nc r="C19">
      <v>5500</v>
    </nc>
  </rcc>
  <rfmt sheetId="1" sqref="I19" start="0" length="0">
    <dxf>
      <numFmt numFmtId="164" formatCode="_(* #,##0_);_(* \(#,##0\);_(* &quot;-&quot;??_);_(@_)"/>
    </dxf>
  </rfmt>
  <rcc rId="159" sId="1" numFmtId="34">
    <oc r="B19">
      <v>10297508</v>
    </oc>
    <nc r="B19">
      <v>10616647</v>
    </nc>
  </rcc>
  <rfmt sheetId="1" sqref="I13">
    <dxf>
      <numFmt numFmtId="35" formatCode="_(* #,##0.00_);_(* \(#,##0.00\);_(* &quot;-&quot;??_);_(@_)"/>
    </dxf>
  </rfmt>
  <rfmt sheetId="1" sqref="I13">
    <dxf>
      <numFmt numFmtId="169" formatCode="_(* #,##0.0_);_(* \(#,##0.0\);_(* &quot;-&quot;??_);_(@_)"/>
    </dxf>
  </rfmt>
  <rfmt sheetId="1" sqref="I13">
    <dxf>
      <numFmt numFmtId="164" formatCode="_(* #,##0_);_(* \(#,##0\);_(* &quot;-&quot;??_);_(@_)"/>
    </dxf>
  </rfmt>
  <rfmt sheetId="1" sqref="I17" start="0" length="0">
    <dxf>
      <numFmt numFmtId="164" formatCode="_(* #,##0_);_(* \(#,##0\);_(* &quot;-&quot;??_);_(@_)"/>
    </dxf>
  </rfmt>
  <rcc rId="160" sId="1" numFmtId="34">
    <oc r="B7">
      <v>34651362</v>
    </oc>
    <nc r="B7">
      <v>34504176</v>
    </nc>
  </rcc>
  <rcv guid="{AD884099-3C9E-47A4-B696-1D80718EFA75}" action="delete"/>
  <rdn rId="0" localSheetId="1" customView="1" name="Z_AD884099_3C9E_47A4_B696_1D80718EFA75_.wvu.PrintArea" hidden="1" oldHidden="1">
    <formula>Districtuse!$A$1:$F$35</formula>
    <oldFormula>Districtuse!$A$1:$F$35</oldFormula>
  </rdn>
  <rdn rId="0" localSheetId="2" customView="1" name="Z_AD884099_3C9E_47A4_B696_1D80718EFA75_.wvu.PrintArea" hidden="1" oldHidden="1">
    <formula>Countyuseonly!$A$1:$H$47</formula>
    <oldFormula>Countyuseonly!$A$1:$H$47</oldFormula>
  </rdn>
  <rdn rId="0" localSheetId="3" customView="1" name="Z_AD884099_3C9E_47A4_B696_1D80718EFA75_.wvu.PrintArea" hidden="1" oldHidden="1">
    <formula>L2Wrksht!$A$1:$E$33</formula>
    <oldFormula>L2Wrksht!$A$1:$E$33</oldFormula>
  </rdn>
  <rdn rId="0" localSheetId="4" customView="1" name="Z_AD884099_3C9E_47A4_B696_1D80718EFA75_.wvu.PrintArea" hidden="1" oldHidden="1">
    <formula>VoterTracker!$A$2:$G$18</formula>
    <oldFormula>VoterTracker!$A$2:$G$18</oldFormula>
  </rdn>
  <rdn rId="0" localSheetId="5" customView="1" name="Z_AD884099_3C9E_47A4_B696_1D80718EFA75_.wvu.PrintArea" hidden="1" oldHidden="1">
    <formula>CanvassofVote!$A$12:$F$25</formula>
    <oldFormula>CanvassofVote!$A$12:$F$25</oldFormula>
  </rdn>
  <rcv guid="{AD884099-3C9E-47A4-B696-1D80718EFA7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8" start="0" length="0">
    <dxf>
      <numFmt numFmtId="164" formatCode="_(* #,##0_);_(* \(#,##0\);_(* &quot;-&quot;??_);_(@_)"/>
    </dxf>
  </rfmt>
  <rrc rId="166" sId="3" eol="1" ref="A34:XFD34" action="insertRow"/>
  <rfmt sheetId="3" sqref="E34" start="0" length="0">
    <dxf>
      <numFmt numFmtId="164" formatCode="_(* #,##0_);_(* \(#,##0\);_(* &quot;-&quot;??_);_(@_)"/>
    </dxf>
  </rfmt>
  <rfmt sheetId="1" sqref="H9" start="0" length="0">
    <dxf>
      <numFmt numFmtId="164" formatCode="_(* #,##0_);_(* \(#,##0\);_(* &quot;-&quot;??_);_(@_)"/>
    </dxf>
  </rfmt>
  <rcc rId="167" sId="1" numFmtId="34">
    <oc r="B7">
      <v>34504176</v>
    </oc>
    <nc r="B7">
      <v>34652873</v>
    </nc>
  </rcc>
  <rrc rId="168" sId="3" eol="1" ref="A35:XFD35" action="insertRow"/>
  <rfmt sheetId="3" sqref="E35" start="0" length="0">
    <dxf>
      <numFmt numFmtId="164" formatCode="_(* #,##0_);_(* \(#,##0\);_(* &quot;-&quot;??_);_(@_)"/>
    </dxf>
  </rfmt>
  <rcc rId="169" sId="3">
    <oc r="A3" t="inlineStr">
      <is>
        <t>District Name: 998 CANYON COUNTY</t>
      </is>
    </oc>
    <nc r="A3" t="inlineStr">
      <is>
        <t>District Name: COUNTY</t>
      </is>
    </nc>
  </rcc>
  <rcc rId="170" sId="1" odxf="1" dxf="1">
    <oc r="B3" t="inlineStr">
      <is>
        <t>998 CANYON COUNTY</t>
      </is>
    </oc>
    <nc r="B3" t="inlineStr">
      <is>
        <t>COUNTY</t>
      </is>
    </nc>
    <odxf>
      <font>
        <sz val="12"/>
        <color auto="1"/>
        <name val="Times New Roman"/>
        <scheme val="none"/>
      </font>
    </odxf>
    <ndxf>
      <font>
        <sz val="12"/>
        <color auto="1"/>
        <name val="Times New Roman"/>
        <scheme val="none"/>
      </font>
    </ndxf>
  </rcc>
  <rcc rId="171" sId="2">
    <oc r="B3" t="inlineStr">
      <is>
        <t>998 CANYON COUNTY</t>
      </is>
    </oc>
    <nc r="B3" t="inlineStr">
      <is>
        <t>COUNTY</t>
      </is>
    </nc>
  </rcc>
  <rcc rId="172" sId="2">
    <oc r="A11" t="inlineStr">
      <is>
        <t>CANYON</t>
      </is>
    </oc>
    <nc r="A11" t="inlineStr">
      <is>
        <t>COUNTY</t>
      </is>
    </nc>
  </rcc>
  <rcv guid="{AD884099-3C9E-47A4-B696-1D80718EFA75}" action="delete"/>
  <rdn rId="0" localSheetId="1" customView="1" name="Z_AD884099_3C9E_47A4_B696_1D80718EFA75_.wvu.PrintArea" hidden="1" oldHidden="1">
    <formula>Districtuse!$A$1:$F$35</formula>
    <oldFormula>Districtuse!$A$1:$F$35</oldFormula>
  </rdn>
  <rdn rId="0" localSheetId="2" customView="1" name="Z_AD884099_3C9E_47A4_B696_1D80718EFA75_.wvu.PrintArea" hidden="1" oldHidden="1">
    <formula>Countyuseonly!$A$1:$H$47</formula>
    <oldFormula>Countyuseonly!$A$1:$H$47</oldFormula>
  </rdn>
  <rdn rId="0" localSheetId="3" customView="1" name="Z_AD884099_3C9E_47A4_B696_1D80718EFA75_.wvu.PrintArea" hidden="1" oldHidden="1">
    <formula>L2Wrksht!$A$1:$E$33</formula>
    <oldFormula>L2Wrksht!$A$1:$E$33</oldFormula>
  </rdn>
  <rdn rId="0" localSheetId="4" customView="1" name="Z_AD884099_3C9E_47A4_B696_1D80718EFA75_.wvu.PrintArea" hidden="1" oldHidden="1">
    <formula>VoterTracker!$A$2:$G$18</formula>
    <oldFormula>VoterTracker!$A$2:$G$18</oldFormula>
  </rdn>
  <rdn rId="0" localSheetId="5" customView="1" name="Z_AD884099_3C9E_47A4_B696_1D80718EFA75_.wvu.PrintArea" hidden="1" oldHidden="1">
    <formula>CanvassofVote!$A$12:$F$25</formula>
    <oldFormula>CanvassofVote!$A$12:$F$25</oldFormula>
  </rdn>
  <rcv guid="{AD884099-3C9E-47A4-B696-1D80718EFA7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9B7C11C-00A7-4FF4-BEDB-BFE635E26114}" name="Kristin Cundiff" id="-1964700210" dateTime="2020-08-18T16:03:5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5"/>
  <sheetViews>
    <sheetView showGridLines="0" workbookViewId="0">
      <selection activeCell="B4" sqref="B4:B5"/>
    </sheetView>
  </sheetViews>
  <sheetFormatPr defaultRowHeight="15.75" x14ac:dyDescent="0.25"/>
  <cols>
    <col min="1" max="1" width="25.875" customWidth="1"/>
    <col min="2" max="2" width="24.25" customWidth="1"/>
    <col min="3" max="3" width="20.75" customWidth="1"/>
    <col min="4" max="4" width="19.875" customWidth="1"/>
    <col min="5" max="5" width="20" customWidth="1"/>
    <col min="6" max="6" width="20.75" customWidth="1"/>
    <col min="8" max="8" width="11.125" bestFit="1" customWidth="1"/>
    <col min="9" max="9" width="13.75" bestFit="1" customWidth="1"/>
    <col min="15" max="15" width="13.875" bestFit="1" customWidth="1"/>
  </cols>
  <sheetData>
    <row r="1" spans="1:15" ht="22.5" customHeight="1" x14ac:dyDescent="0.3">
      <c r="A1" s="18" t="s">
        <v>139</v>
      </c>
      <c r="B1" s="19"/>
      <c r="C1" s="19"/>
      <c r="D1" s="19"/>
      <c r="E1" s="19"/>
      <c r="F1" s="20"/>
      <c r="O1" s="164"/>
    </row>
    <row r="2" spans="1:15" ht="39.75" thickBot="1" x14ac:dyDescent="0.35">
      <c r="A2" s="171" t="s">
        <v>140</v>
      </c>
      <c r="B2" s="21"/>
      <c r="C2" s="21"/>
      <c r="D2" s="21"/>
      <c r="E2" s="21"/>
      <c r="F2" s="22"/>
    </row>
    <row r="3" spans="1:15" ht="27.75" customHeight="1" x14ac:dyDescent="0.25">
      <c r="A3" s="2" t="s">
        <v>0</v>
      </c>
      <c r="B3" s="215" t="s">
        <v>180</v>
      </c>
      <c r="C3" s="179"/>
      <c r="D3" s="179"/>
      <c r="E3" s="179"/>
      <c r="F3" s="31"/>
    </row>
    <row r="4" spans="1:15" ht="15.75" customHeight="1" x14ac:dyDescent="0.25">
      <c r="A4" s="180" t="s">
        <v>1</v>
      </c>
      <c r="B4" s="180" t="s">
        <v>10</v>
      </c>
      <c r="C4" s="180" t="s">
        <v>2</v>
      </c>
      <c r="D4" s="180" t="s">
        <v>3</v>
      </c>
      <c r="E4" s="180" t="s">
        <v>147</v>
      </c>
      <c r="F4" s="32" t="s">
        <v>6</v>
      </c>
    </row>
    <row r="5" spans="1:15" x14ac:dyDescent="0.25">
      <c r="A5" s="181"/>
      <c r="B5" s="181"/>
      <c r="C5" s="181"/>
      <c r="D5" s="181"/>
      <c r="E5" s="181"/>
      <c r="F5" s="33" t="s">
        <v>25</v>
      </c>
    </row>
    <row r="6" spans="1:15" x14ac:dyDescent="0.25">
      <c r="A6" s="12">
        <v>1</v>
      </c>
      <c r="B6" s="12">
        <v>2</v>
      </c>
      <c r="C6" s="12">
        <v>3</v>
      </c>
      <c r="D6" s="12">
        <v>4</v>
      </c>
      <c r="E6" s="12">
        <v>5</v>
      </c>
      <c r="F6" s="34">
        <v>6</v>
      </c>
    </row>
    <row r="7" spans="1:15" ht="18" customHeight="1" x14ac:dyDescent="0.25">
      <c r="A7" s="28" t="s">
        <v>152</v>
      </c>
      <c r="B7" s="29">
        <v>34652873</v>
      </c>
      <c r="C7" s="29">
        <v>4771529</v>
      </c>
      <c r="D7" s="29">
        <v>15302644</v>
      </c>
      <c r="E7" s="29">
        <v>0</v>
      </c>
      <c r="F7" s="62">
        <f>IF(B7="","",(B7-(C7+D7+E7)))</f>
        <v>14578700</v>
      </c>
    </row>
    <row r="8" spans="1:15" ht="18" customHeight="1" x14ac:dyDescent="0.25">
      <c r="A8" s="28" t="s">
        <v>159</v>
      </c>
      <c r="B8" s="29">
        <v>10055028</v>
      </c>
      <c r="C8" s="29">
        <v>345028</v>
      </c>
      <c r="D8" s="29">
        <v>1460000</v>
      </c>
      <c r="E8" s="29">
        <v>0</v>
      </c>
      <c r="F8" s="62">
        <f t="shared" ref="F8:F22" si="0">IF(B8="","",(B8-(C8+D8+E8)))</f>
        <v>8250000</v>
      </c>
    </row>
    <row r="9" spans="1:15" ht="18" customHeight="1" x14ac:dyDescent="0.25">
      <c r="A9" s="28" t="s">
        <v>160</v>
      </c>
      <c r="B9" s="29">
        <v>323663</v>
      </c>
      <c r="C9" s="29">
        <v>33663</v>
      </c>
      <c r="D9" s="29">
        <v>95000</v>
      </c>
      <c r="E9" s="29">
        <v>0</v>
      </c>
      <c r="F9" s="62">
        <f t="shared" si="0"/>
        <v>195000</v>
      </c>
      <c r="H9" s="214"/>
    </row>
    <row r="10" spans="1:15" ht="18" customHeight="1" x14ac:dyDescent="0.25">
      <c r="A10" s="28" t="s">
        <v>161</v>
      </c>
      <c r="B10" s="29">
        <v>3558997</v>
      </c>
      <c r="C10" s="29">
        <v>303997</v>
      </c>
      <c r="D10" s="29">
        <v>105000</v>
      </c>
      <c r="E10" s="29">
        <v>0</v>
      </c>
      <c r="F10" s="62">
        <f t="shared" si="0"/>
        <v>3150000</v>
      </c>
    </row>
    <row r="11" spans="1:15" ht="18" customHeight="1" x14ac:dyDescent="0.25">
      <c r="A11" s="28" t="s">
        <v>162</v>
      </c>
      <c r="B11" s="29">
        <v>10165798</v>
      </c>
      <c r="C11" s="29">
        <v>1213409</v>
      </c>
      <c r="D11" s="29">
        <v>3852103</v>
      </c>
      <c r="E11" s="29">
        <v>850286</v>
      </c>
      <c r="F11" s="62">
        <f t="shared" si="0"/>
        <v>4250000</v>
      </c>
    </row>
    <row r="12" spans="1:15" ht="18" customHeight="1" x14ac:dyDescent="0.25">
      <c r="A12" s="28" t="s">
        <v>163</v>
      </c>
      <c r="B12" s="29">
        <v>1048309</v>
      </c>
      <c r="C12" s="29">
        <v>11309</v>
      </c>
      <c r="D12" s="29">
        <v>12000</v>
      </c>
      <c r="E12" s="29">
        <v>0</v>
      </c>
      <c r="F12" s="62">
        <f t="shared" si="0"/>
        <v>1025000</v>
      </c>
    </row>
    <row r="13" spans="1:15" ht="18" customHeight="1" x14ac:dyDescent="0.25">
      <c r="A13" s="28" t="s">
        <v>164</v>
      </c>
      <c r="B13" s="29">
        <v>2940259</v>
      </c>
      <c r="C13" s="29">
        <v>1540759</v>
      </c>
      <c r="D13" s="29">
        <v>494500</v>
      </c>
      <c r="E13" s="29">
        <v>0</v>
      </c>
      <c r="F13" s="62">
        <f t="shared" si="0"/>
        <v>905000</v>
      </c>
      <c r="I13" s="214"/>
    </row>
    <row r="14" spans="1:15" ht="18" customHeight="1" x14ac:dyDescent="0.25">
      <c r="A14" s="28" t="s">
        <v>165</v>
      </c>
      <c r="B14" s="29">
        <v>978184</v>
      </c>
      <c r="C14" s="29">
        <v>105970</v>
      </c>
      <c r="D14" s="29">
        <v>77214</v>
      </c>
      <c r="E14" s="29">
        <v>0</v>
      </c>
      <c r="F14" s="62">
        <f t="shared" si="0"/>
        <v>795000</v>
      </c>
      <c r="I14" s="214"/>
    </row>
    <row r="15" spans="1:15" ht="18" customHeight="1" x14ac:dyDescent="0.25">
      <c r="A15" s="28" t="s">
        <v>166</v>
      </c>
      <c r="B15" s="29">
        <v>99810</v>
      </c>
      <c r="C15" s="29">
        <v>110</v>
      </c>
      <c r="D15" s="29">
        <v>1200</v>
      </c>
      <c r="E15" s="29">
        <v>0</v>
      </c>
      <c r="F15" s="62">
        <f t="shared" si="0"/>
        <v>98500</v>
      </c>
    </row>
    <row r="16" spans="1:15" ht="18" customHeight="1" x14ac:dyDescent="0.25">
      <c r="A16" s="28" t="s">
        <v>167</v>
      </c>
      <c r="B16" s="29">
        <v>927012</v>
      </c>
      <c r="C16" s="29">
        <v>267012</v>
      </c>
      <c r="D16" s="29">
        <v>10000</v>
      </c>
      <c r="E16" s="29">
        <v>0</v>
      </c>
      <c r="F16" s="62">
        <f t="shared" si="0"/>
        <v>650000</v>
      </c>
    </row>
    <row r="17" spans="1:9" ht="18" customHeight="1" x14ac:dyDescent="0.25">
      <c r="A17" s="28" t="s">
        <v>169</v>
      </c>
      <c r="B17" s="29">
        <v>29556729</v>
      </c>
      <c r="C17" s="29">
        <v>2299457</v>
      </c>
      <c r="D17" s="29">
        <v>7182272</v>
      </c>
      <c r="E17" s="29">
        <v>0</v>
      </c>
      <c r="F17" s="62">
        <f t="shared" si="0"/>
        <v>20075000</v>
      </c>
      <c r="I17" s="214"/>
    </row>
    <row r="18" spans="1:9" ht="18" customHeight="1" x14ac:dyDescent="0.25">
      <c r="A18" s="28" t="s">
        <v>170</v>
      </c>
      <c r="B18" s="29">
        <v>148697</v>
      </c>
      <c r="C18" s="29">
        <v>0</v>
      </c>
      <c r="D18" s="29">
        <v>0</v>
      </c>
      <c r="E18" s="29">
        <v>0</v>
      </c>
      <c r="F18" s="62">
        <f t="shared" si="0"/>
        <v>148697</v>
      </c>
      <c r="H18" s="214"/>
    </row>
    <row r="19" spans="1:9" ht="18" customHeight="1" x14ac:dyDescent="0.25">
      <c r="A19" s="28" t="s">
        <v>171</v>
      </c>
      <c r="B19" s="29">
        <v>10616647</v>
      </c>
      <c r="C19" s="29">
        <v>5500</v>
      </c>
      <c r="D19" s="29">
        <v>10611147</v>
      </c>
      <c r="E19" s="29">
        <v>0</v>
      </c>
      <c r="F19" s="62">
        <f t="shared" si="0"/>
        <v>0</v>
      </c>
      <c r="I19" s="214"/>
    </row>
    <row r="20" spans="1:9" ht="18" customHeight="1" x14ac:dyDescent="0.25">
      <c r="A20" s="65" t="s">
        <v>100</v>
      </c>
      <c r="B20" s="29"/>
      <c r="C20" s="29"/>
      <c r="D20" s="29"/>
      <c r="E20" s="29"/>
      <c r="F20" s="62" t="str">
        <f t="shared" si="0"/>
        <v/>
      </c>
    </row>
    <row r="21" spans="1:9" ht="18" customHeight="1" x14ac:dyDescent="0.25">
      <c r="A21" s="158" t="s">
        <v>118</v>
      </c>
      <c r="B21" s="29"/>
      <c r="C21" s="29"/>
      <c r="D21" s="29"/>
      <c r="E21" s="159"/>
      <c r="F21" s="160" t="str">
        <f t="shared" ref="F21:F23" si="1">IF(B21="","",(B21-(C21+D21+E21)))</f>
        <v/>
      </c>
    </row>
    <row r="22" spans="1:9" ht="18" customHeight="1" x14ac:dyDescent="0.25">
      <c r="A22" s="65" t="s">
        <v>101</v>
      </c>
      <c r="B22" s="29"/>
      <c r="C22" s="29"/>
      <c r="D22" s="29"/>
      <c r="E22" s="29"/>
      <c r="F22" s="62" t="str">
        <f t="shared" si="0"/>
        <v/>
      </c>
    </row>
    <row r="23" spans="1:9" ht="18" customHeight="1" x14ac:dyDescent="0.25">
      <c r="A23" s="158" t="s">
        <v>119</v>
      </c>
      <c r="B23" s="29"/>
      <c r="C23" s="159"/>
      <c r="D23" s="159"/>
      <c r="E23" s="159"/>
      <c r="F23" s="160" t="str">
        <f t="shared" si="1"/>
        <v/>
      </c>
    </row>
    <row r="24" spans="1:9" ht="16.5" thickBot="1" x14ac:dyDescent="0.3">
      <c r="A24" s="13" t="s">
        <v>11</v>
      </c>
      <c r="B24" s="29">
        <f>SUM(B7:B23)</f>
        <v>105072006</v>
      </c>
      <c r="C24" s="29">
        <f>SUM(C7:C23)</f>
        <v>10897743</v>
      </c>
      <c r="D24" s="29">
        <f>SUM(D7:D23)</f>
        <v>39203080</v>
      </c>
      <c r="E24" s="29">
        <f>SUM(E7:E23)</f>
        <v>850286</v>
      </c>
      <c r="F24" s="35">
        <f>SUM(F7:F23)</f>
        <v>54120897</v>
      </c>
    </row>
    <row r="25" spans="1:9" ht="74.25" customHeight="1" thickBot="1" x14ac:dyDescent="0.35">
      <c r="A25" s="176" t="s">
        <v>150</v>
      </c>
      <c r="B25" s="177"/>
      <c r="C25" s="177"/>
      <c r="D25" s="177"/>
      <c r="E25" s="177"/>
      <c r="F25" s="178"/>
    </row>
    <row r="26" spans="1:9" ht="18.75" customHeight="1" x14ac:dyDescent="0.25">
      <c r="A26" s="43" t="s">
        <v>12</v>
      </c>
      <c r="B26" s="10"/>
      <c r="C26" s="10"/>
      <c r="D26" s="10"/>
      <c r="E26" s="10"/>
      <c r="F26" s="36"/>
    </row>
    <row r="27" spans="1:9" ht="17.25" customHeight="1" x14ac:dyDescent="0.25">
      <c r="A27" s="44" t="s">
        <v>13</v>
      </c>
      <c r="B27" s="11"/>
      <c r="C27" s="11"/>
      <c r="D27" s="11"/>
      <c r="E27" s="11"/>
      <c r="F27" s="37"/>
    </row>
    <row r="28" spans="1:9" ht="30.75" customHeight="1" x14ac:dyDescent="0.25">
      <c r="A28" s="5" t="s">
        <v>153</v>
      </c>
      <c r="B28" s="6"/>
      <c r="C28" s="6" t="s">
        <v>154</v>
      </c>
      <c r="D28" s="6"/>
      <c r="E28" s="173">
        <v>43705</v>
      </c>
      <c r="F28" s="38"/>
    </row>
    <row r="29" spans="1:9" ht="12" customHeight="1" x14ac:dyDescent="0.25">
      <c r="A29" s="14" t="s">
        <v>9</v>
      </c>
      <c r="B29" s="15"/>
      <c r="C29" s="15" t="s">
        <v>61</v>
      </c>
      <c r="D29" s="15"/>
      <c r="E29" s="66" t="s">
        <v>60</v>
      </c>
      <c r="F29" s="39"/>
    </row>
    <row r="30" spans="1:9" ht="21.75" customHeight="1" x14ac:dyDescent="0.25">
      <c r="A30" s="7"/>
      <c r="B30" s="8"/>
      <c r="C30" s="8"/>
      <c r="D30" s="8"/>
      <c r="E30" s="8"/>
      <c r="F30" s="40"/>
    </row>
    <row r="31" spans="1:9" ht="24" customHeight="1" x14ac:dyDescent="0.25">
      <c r="A31" s="9" t="s">
        <v>155</v>
      </c>
      <c r="B31" s="3"/>
      <c r="C31" s="3" t="s">
        <v>156</v>
      </c>
      <c r="D31" s="3"/>
      <c r="E31" s="3"/>
      <c r="F31" s="41"/>
    </row>
    <row r="32" spans="1:9" ht="18" customHeight="1" x14ac:dyDescent="0.25">
      <c r="A32" s="14" t="s">
        <v>15</v>
      </c>
      <c r="B32" s="15"/>
      <c r="C32" s="15"/>
      <c r="D32" s="16" t="s">
        <v>14</v>
      </c>
      <c r="E32" t="s">
        <v>157</v>
      </c>
      <c r="F32" s="42"/>
    </row>
    <row r="33" spans="1:6" ht="27" customHeight="1" x14ac:dyDescent="0.25">
      <c r="A33" s="13" t="s">
        <v>4</v>
      </c>
      <c r="B33" s="17" t="s">
        <v>158</v>
      </c>
      <c r="C33" s="17"/>
      <c r="D33" s="17"/>
      <c r="E33" s="13" t="s">
        <v>8</v>
      </c>
      <c r="F33" s="42"/>
    </row>
    <row r="34" spans="1:6" x14ac:dyDescent="0.25">
      <c r="A34" s="45" t="s">
        <v>24</v>
      </c>
    </row>
    <row r="41" spans="1:6" x14ac:dyDescent="0.25">
      <c r="A41" s="24"/>
    </row>
    <row r="44" spans="1:6" ht="13.5" customHeight="1" x14ac:dyDescent="0.25">
      <c r="B44" s="23"/>
      <c r="C44" s="23"/>
      <c r="D44" s="23"/>
      <c r="E44" s="23"/>
      <c r="F44" s="23"/>
    </row>
    <row r="45" spans="1:6" ht="12" customHeight="1" x14ac:dyDescent="0.25">
      <c r="A45" s="1"/>
    </row>
  </sheetData>
  <customSheetViews>
    <customSheetView guid="{AD884099-3C9E-47A4-B696-1D80718EFA75}" showPageBreaks="1" showGridLines="0" fitToPage="1" printArea="1">
      <selection activeCell="B4" sqref="B4:B5"/>
      <pageMargins left="0" right="0" top="0.25" bottom="0.25" header="0.3" footer="0.3"/>
      <printOptions horizontalCentered="1"/>
      <pageSetup scale="81" orientation="landscape" r:id="rId1"/>
    </customSheetView>
  </customSheetViews>
  <mergeCells count="7">
    <mergeCell ref="A25:F25"/>
    <mergeCell ref="B3:E3"/>
    <mergeCell ref="A4:A5"/>
    <mergeCell ref="E4:E5"/>
    <mergeCell ref="D4:D5"/>
    <mergeCell ref="C4:C5"/>
    <mergeCell ref="B4:B5"/>
  </mergeCells>
  <phoneticPr fontId="0" type="noConversion"/>
  <printOptions horizontalCentered="1"/>
  <pageMargins left="0" right="0" top="0.25" bottom="0.25" header="0.3" footer="0.3"/>
  <pageSetup scale="8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selection activeCell="B3" sqref="B3:E3"/>
    </sheetView>
  </sheetViews>
  <sheetFormatPr defaultRowHeight="15.75" x14ac:dyDescent="0.25"/>
  <cols>
    <col min="1" max="1" width="21.625" customWidth="1"/>
    <col min="2" max="2" width="22.75" customWidth="1"/>
    <col min="3" max="5" width="18.625" customWidth="1"/>
    <col min="6" max="6" width="19.75" customWidth="1"/>
    <col min="7" max="7" width="22.625" customWidth="1"/>
    <col min="8" max="8" width="19.625" customWidth="1"/>
    <col min="9" max="9" width="13.25" bestFit="1" customWidth="1"/>
  </cols>
  <sheetData>
    <row r="1" spans="1:8" ht="19.5" thickBot="1" x14ac:dyDescent="0.35">
      <c r="A1" s="50" t="s">
        <v>28</v>
      </c>
      <c r="B1" s="51"/>
      <c r="C1" s="51"/>
      <c r="D1" s="51"/>
      <c r="E1" s="51"/>
      <c r="F1" s="52"/>
      <c r="G1" s="52"/>
      <c r="H1" s="52"/>
    </row>
    <row r="2" spans="1:8" ht="19.5" thickBot="1" x14ac:dyDescent="0.35">
      <c r="A2" s="50" t="s">
        <v>29</v>
      </c>
      <c r="B2" s="51"/>
      <c r="C2" s="51"/>
      <c r="D2" s="51"/>
      <c r="E2" s="51"/>
      <c r="F2" s="52"/>
      <c r="G2" s="52"/>
      <c r="H2" s="52"/>
    </row>
    <row r="3" spans="1:8" ht="16.5" thickBot="1" x14ac:dyDescent="0.3">
      <c r="A3" s="115" t="s">
        <v>105</v>
      </c>
      <c r="B3" s="182" t="s">
        <v>180</v>
      </c>
      <c r="C3" s="183"/>
      <c r="D3" s="183"/>
      <c r="E3" s="184"/>
    </row>
    <row r="4" spans="1:8" ht="16.5" thickBot="1" x14ac:dyDescent="0.3">
      <c r="A4" s="30" t="s">
        <v>23</v>
      </c>
    </row>
    <row r="5" spans="1:8" x14ac:dyDescent="0.25">
      <c r="A5" s="113" t="s">
        <v>94</v>
      </c>
      <c r="B5" s="116"/>
      <c r="C5" s="116"/>
      <c r="D5" s="116"/>
      <c r="E5" s="116"/>
      <c r="F5" s="116"/>
      <c r="G5" s="117"/>
      <c r="H5" s="117"/>
    </row>
    <row r="6" spans="1:8" x14ac:dyDescent="0.25">
      <c r="A6" s="114" t="s">
        <v>103</v>
      </c>
      <c r="B6" s="118"/>
      <c r="C6" s="118"/>
      <c r="D6" s="118"/>
      <c r="E6" s="118"/>
      <c r="F6" s="118"/>
      <c r="G6" s="119"/>
      <c r="H6" s="119"/>
    </row>
    <row r="7" spans="1:8" ht="16.5" thickBot="1" x14ac:dyDescent="0.3">
      <c r="A7" s="114" t="s">
        <v>104</v>
      </c>
      <c r="B7" s="118"/>
      <c r="C7" s="118"/>
      <c r="D7" s="118"/>
      <c r="E7" s="118"/>
      <c r="F7" s="118"/>
      <c r="G7" s="119"/>
      <c r="H7" s="119"/>
    </row>
    <row r="8" spans="1:8" ht="19.5" thickBot="1" x14ac:dyDescent="0.35">
      <c r="A8" s="67" t="s">
        <v>27</v>
      </c>
      <c r="B8" s="120"/>
      <c r="C8" s="182" t="s">
        <v>106</v>
      </c>
      <c r="D8" s="183"/>
      <c r="E8" s="184"/>
      <c r="F8" s="121"/>
      <c r="G8" s="121"/>
      <c r="H8" s="122"/>
    </row>
    <row r="9" spans="1:8" ht="16.5" thickBot="1" x14ac:dyDescent="0.3">
      <c r="A9" s="123"/>
      <c r="B9" s="124" t="s">
        <v>16</v>
      </c>
      <c r="C9" s="185" t="s">
        <v>17</v>
      </c>
      <c r="D9" s="186"/>
      <c r="E9" s="187"/>
      <c r="F9" s="185" t="s">
        <v>18</v>
      </c>
      <c r="G9" s="186"/>
      <c r="H9" s="187"/>
    </row>
    <row r="10" spans="1:8" ht="47.25" x14ac:dyDescent="0.25">
      <c r="A10" s="125" t="s">
        <v>5</v>
      </c>
      <c r="B10" s="126" t="s">
        <v>82</v>
      </c>
      <c r="C10" s="127" t="s">
        <v>83</v>
      </c>
      <c r="D10" s="127" t="s">
        <v>107</v>
      </c>
      <c r="E10" s="127" t="s">
        <v>108</v>
      </c>
      <c r="F10" s="128" t="s">
        <v>86</v>
      </c>
      <c r="G10" s="127" t="s">
        <v>85</v>
      </c>
      <c r="H10" s="128" t="s">
        <v>84</v>
      </c>
    </row>
    <row r="11" spans="1:8" x14ac:dyDescent="0.25">
      <c r="A11" s="129" t="s">
        <v>180</v>
      </c>
      <c r="B11" s="130">
        <v>15224054264</v>
      </c>
      <c r="C11" s="130">
        <v>1095183503</v>
      </c>
      <c r="D11" s="130">
        <v>0</v>
      </c>
      <c r="E11" s="131">
        <v>0</v>
      </c>
      <c r="F11" s="132">
        <f>B11+C11</f>
        <v>16319237767</v>
      </c>
      <c r="G11" s="133">
        <f>B11+D11</f>
        <v>15224054264</v>
      </c>
      <c r="H11" s="134">
        <f>B11+E11</f>
        <v>15224054264</v>
      </c>
    </row>
    <row r="12" spans="1:8" ht="20.100000000000001" customHeight="1" x14ac:dyDescent="0.25">
      <c r="A12" s="129"/>
      <c r="B12" s="130"/>
      <c r="C12" s="130"/>
      <c r="D12" s="130"/>
      <c r="E12" s="131"/>
      <c r="F12" s="132">
        <f t="shared" ref="F12:F14" si="0">B12+C12</f>
        <v>0</v>
      </c>
      <c r="G12" s="133">
        <f>B12+D12</f>
        <v>0</v>
      </c>
      <c r="H12" s="134">
        <f t="shared" ref="H12:H14" si="1">B12+E12</f>
        <v>0</v>
      </c>
    </row>
    <row r="13" spans="1:8" ht="20.100000000000001" customHeight="1" x14ac:dyDescent="0.25">
      <c r="A13" s="129" t="s">
        <v>125</v>
      </c>
      <c r="B13" s="130"/>
      <c r="C13" s="130"/>
      <c r="D13" s="130"/>
      <c r="E13" s="131"/>
      <c r="F13" s="132">
        <f t="shared" si="0"/>
        <v>0</v>
      </c>
      <c r="G13" s="133">
        <f>B13+D13</f>
        <v>0</v>
      </c>
      <c r="H13" s="134">
        <f t="shared" si="1"/>
        <v>0</v>
      </c>
    </row>
    <row r="14" spans="1:8" ht="20.100000000000001" customHeight="1" thickBot="1" x14ac:dyDescent="0.3">
      <c r="A14" s="135"/>
      <c r="B14" s="130"/>
      <c r="C14" s="130"/>
      <c r="D14" s="130"/>
      <c r="E14" s="131"/>
      <c r="F14" s="132">
        <f t="shared" si="0"/>
        <v>0</v>
      </c>
      <c r="G14" s="133">
        <f>B14+D14</f>
        <v>0</v>
      </c>
      <c r="H14" s="134">
        <f t="shared" si="1"/>
        <v>0</v>
      </c>
    </row>
    <row r="15" spans="1:8" ht="20.100000000000001" customHeight="1" thickBot="1" x14ac:dyDescent="0.3">
      <c r="A15" s="136"/>
      <c r="B15" s="136"/>
      <c r="C15" s="63" t="s">
        <v>26</v>
      </c>
      <c r="D15" s="136"/>
      <c r="E15" s="47" t="s">
        <v>20</v>
      </c>
      <c r="F15" s="99" t="s">
        <v>30</v>
      </c>
      <c r="G15" s="99" t="s">
        <v>32</v>
      </c>
      <c r="H15" s="99" t="s">
        <v>33</v>
      </c>
    </row>
    <row r="16" spans="1:8" x14ac:dyDescent="0.25">
      <c r="A16" s="136"/>
      <c r="B16" s="136"/>
      <c r="C16" s="30" t="s">
        <v>59</v>
      </c>
      <c r="D16" s="136"/>
      <c r="E16" s="136"/>
      <c r="F16" s="136"/>
    </row>
    <row r="17" spans="1:6" ht="16.5" thickBot="1" x14ac:dyDescent="0.3">
      <c r="A17" s="136"/>
      <c r="B17" s="136"/>
      <c r="C17" s="64" t="s">
        <v>87</v>
      </c>
      <c r="D17" s="136"/>
      <c r="E17" s="136"/>
      <c r="F17" s="136"/>
    </row>
    <row r="18" spans="1:6" ht="18.75" x14ac:dyDescent="0.3">
      <c r="A18" s="137" t="s">
        <v>19</v>
      </c>
      <c r="B18" s="136"/>
      <c r="C18" s="64" t="s">
        <v>88</v>
      </c>
      <c r="D18" s="136"/>
      <c r="E18" s="138" t="s">
        <v>109</v>
      </c>
      <c r="F18" s="138" t="s">
        <v>62</v>
      </c>
    </row>
    <row r="19" spans="1:6" ht="16.5" thickBot="1" x14ac:dyDescent="0.3">
      <c r="A19" s="136"/>
      <c r="B19" s="136"/>
      <c r="C19" s="64" t="s">
        <v>89</v>
      </c>
      <c r="D19" s="136"/>
      <c r="E19" s="139" t="s">
        <v>110</v>
      </c>
      <c r="F19" s="139" t="s">
        <v>63</v>
      </c>
    </row>
    <row r="20" spans="1:6" ht="16.5" thickBot="1" x14ac:dyDescent="0.3">
      <c r="A20" s="145" t="s">
        <v>1</v>
      </c>
      <c r="B20" s="63" t="s">
        <v>6</v>
      </c>
      <c r="C20" s="63" t="s">
        <v>20</v>
      </c>
      <c r="D20" s="63" t="s">
        <v>21</v>
      </c>
      <c r="E20" s="63" t="s">
        <v>7</v>
      </c>
      <c r="F20" s="63" t="s">
        <v>64</v>
      </c>
    </row>
    <row r="21" spans="1:6" x14ac:dyDescent="0.25">
      <c r="A21" s="147" t="str">
        <f>IF(Districtuse!A7="","",(Districtuse!A7))</f>
        <v>CURRENT EXPENSE</v>
      </c>
      <c r="B21" s="140">
        <f>IF(Districtuse!F7="","",(Districtuse!F7))</f>
        <v>14578700</v>
      </c>
      <c r="C21" s="46"/>
      <c r="D21" s="141">
        <f t="shared" ref="D21:D33" si="2">IF(B21="","",IF(C21=0,(ROUND(B21/$B$11,9)),IF(C21=1,(ROUND(B21/$F$11,9)),IF(C21=2,(ROUND(B21/$G$11,9)),IF(C21=3,(ROUND(B21/$H$11,9)))))))</f>
        <v>9.5761000000000002E-4</v>
      </c>
      <c r="E21" s="142">
        <v>2E-3</v>
      </c>
      <c r="F21" s="142" t="str">
        <f>IF(D21&gt;E21,"Over Max","")</f>
        <v/>
      </c>
    </row>
    <row r="22" spans="1:6" x14ac:dyDescent="0.25">
      <c r="A22" s="147" t="str">
        <f>IF(Districtuse!A8="","",(Districtuse!A8))</f>
        <v>INDIGENT</v>
      </c>
      <c r="B22" s="140">
        <f>IF(Districtuse!F8="","",(Districtuse!F8))</f>
        <v>8250000</v>
      </c>
      <c r="C22" s="4"/>
      <c r="D22" s="141">
        <f t="shared" si="2"/>
        <v>5.4190599999999998E-4</v>
      </c>
      <c r="E22" s="143">
        <v>1E-3</v>
      </c>
      <c r="F22" s="142" t="str">
        <f t="shared" ref="F22:F35" si="3">IF(D22&gt;E22,"Over Max","")</f>
        <v/>
      </c>
    </row>
    <row r="23" spans="1:6" x14ac:dyDescent="0.25">
      <c r="A23" s="147" t="str">
        <f>IF(Districtuse!A9="","",(Districtuse!A9))</f>
        <v>COUNTY WEED CONTROL</v>
      </c>
      <c r="B23" s="140">
        <f>IF(Districtuse!F9="","",(Districtuse!F9))</f>
        <v>195000</v>
      </c>
      <c r="C23" s="4"/>
      <c r="D23" s="141">
        <f t="shared" si="2"/>
        <v>1.2809000000000001E-5</v>
      </c>
      <c r="E23" s="143">
        <v>5.9999999999999995E-4</v>
      </c>
      <c r="F23" s="142" t="str">
        <f t="shared" si="3"/>
        <v/>
      </c>
    </row>
    <row r="24" spans="1:6" x14ac:dyDescent="0.25">
      <c r="A24" s="147" t="str">
        <f>IF(Districtuse!A10="","",(Districtuse!A10))</f>
        <v>ASSESSOR'S REAPPRAISAL</v>
      </c>
      <c r="B24" s="140">
        <f>IF(Districtuse!F10="","",(Districtuse!F10))</f>
        <v>3150000</v>
      </c>
      <c r="C24" s="4"/>
      <c r="D24" s="141">
        <f t="shared" si="2"/>
        <v>2.0690899999999999E-4</v>
      </c>
      <c r="E24" s="143">
        <v>4.0000000000000002E-4</v>
      </c>
      <c r="F24" s="142" t="str">
        <f t="shared" si="3"/>
        <v/>
      </c>
    </row>
    <row r="25" spans="1:6" x14ac:dyDescent="0.25">
      <c r="A25" s="147" t="str">
        <f>IF(Districtuse!A11="","",(Districtuse!A11))</f>
        <v>DISTRICT COURT</v>
      </c>
      <c r="B25" s="140">
        <f>IF(Districtuse!F11="","",(Districtuse!F11))</f>
        <v>4250000</v>
      </c>
      <c r="C25" s="4"/>
      <c r="D25" s="141">
        <f t="shared" si="2"/>
        <v>2.7916300000000002E-4</v>
      </c>
      <c r="E25" s="143">
        <v>4.0000000000000002E-4</v>
      </c>
      <c r="F25" s="142" t="str">
        <f t="shared" si="3"/>
        <v/>
      </c>
    </row>
    <row r="26" spans="1:6" x14ac:dyDescent="0.25">
      <c r="A26" s="147" t="str">
        <f>IF(Districtuse!A12="","",(Districtuse!A12))</f>
        <v>SOUTHWEST DISTRICT HEALTH</v>
      </c>
      <c r="B26" s="140">
        <f>IF(Districtuse!F12="","",(Districtuse!F12))</f>
        <v>1025000</v>
      </c>
      <c r="C26" s="4"/>
      <c r="D26" s="141">
        <f t="shared" si="2"/>
        <v>6.7328000000000003E-5</v>
      </c>
      <c r="E26" s="143">
        <v>4.0000000000000002E-4</v>
      </c>
      <c r="F26" s="142" t="str">
        <f t="shared" si="3"/>
        <v/>
      </c>
    </row>
    <row r="27" spans="1:6" x14ac:dyDescent="0.25">
      <c r="A27" s="147" t="str">
        <f>IF(Districtuse!A13="","",(Districtuse!A13))</f>
        <v>COUNTY FAIR</v>
      </c>
      <c r="B27" s="140">
        <f>IF(Districtuse!F13="","",(Districtuse!F13))</f>
        <v>905000</v>
      </c>
      <c r="C27" s="4"/>
      <c r="D27" s="141">
        <f t="shared" si="2"/>
        <v>5.9444999999999998E-5</v>
      </c>
      <c r="E27" s="143">
        <v>1E-4</v>
      </c>
      <c r="F27" s="142" t="str">
        <f t="shared" si="3"/>
        <v/>
      </c>
    </row>
    <row r="28" spans="1:6" x14ac:dyDescent="0.25">
      <c r="A28" s="147" t="str">
        <f>IF(Districtuse!A14="","",(Districtuse!A14))</f>
        <v>PARKS AND RECREATION</v>
      </c>
      <c r="B28" s="140">
        <f>IF(Districtuse!F14="","",(Districtuse!F14))</f>
        <v>795000</v>
      </c>
      <c r="C28" s="4"/>
      <c r="D28" s="141">
        <f t="shared" si="2"/>
        <v>5.2219999999999998E-5</v>
      </c>
      <c r="E28" s="143">
        <v>1E-4</v>
      </c>
      <c r="F28" s="142" t="str">
        <f t="shared" si="3"/>
        <v/>
      </c>
    </row>
    <row r="29" spans="1:6" x14ac:dyDescent="0.25">
      <c r="A29" s="147" t="str">
        <f>IF(Districtuse!A15="","",(Districtuse!A15))</f>
        <v>HISTORICAL SOCIETY</v>
      </c>
      <c r="B29" s="140">
        <f>IF(Districtuse!F15="","",(Districtuse!F15))</f>
        <v>98500</v>
      </c>
      <c r="C29" s="4"/>
      <c r="D29" s="141">
        <f t="shared" si="2"/>
        <v>6.4699999999999999E-6</v>
      </c>
      <c r="E29" s="143">
        <v>1.2E-4</v>
      </c>
      <c r="F29" s="142" t="str">
        <f t="shared" si="3"/>
        <v/>
      </c>
    </row>
    <row r="30" spans="1:6" x14ac:dyDescent="0.25">
      <c r="A30" s="147" t="str">
        <f>IF(Districtuse!A16="","",(Districtuse!A16))</f>
        <v>TORT</v>
      </c>
      <c r="B30" s="140">
        <f>IF(Districtuse!F16="","",(Districtuse!F16))</f>
        <v>650000</v>
      </c>
      <c r="C30" s="4"/>
      <c r="D30" s="141">
        <f t="shared" si="2"/>
        <v>4.2695999999999999E-5</v>
      </c>
      <c r="E30" s="174" t="s">
        <v>168</v>
      </c>
      <c r="F30" s="142" t="str">
        <f t="shared" si="3"/>
        <v/>
      </c>
    </row>
    <row r="31" spans="1:6" x14ac:dyDescent="0.25">
      <c r="A31" s="147" t="str">
        <f>IF(Districtuse!A17="","",(Districtuse!A17))</f>
        <v>JUSTICE</v>
      </c>
      <c r="B31" s="140">
        <f>IF(Districtuse!F17="","",(Districtuse!F17))</f>
        <v>20075000</v>
      </c>
      <c r="C31" s="4"/>
      <c r="D31" s="141">
        <f t="shared" si="2"/>
        <v>1.3186370000000001E-3</v>
      </c>
      <c r="E31" s="143">
        <v>2E-3</v>
      </c>
      <c r="F31" s="142" t="str">
        <f t="shared" si="3"/>
        <v/>
      </c>
    </row>
    <row r="32" spans="1:6" x14ac:dyDescent="0.25">
      <c r="A32" s="147" t="str">
        <f>IF(Districtuse!A18="","",(Districtuse!A18))</f>
        <v>63-1305 JUDGMENT</v>
      </c>
      <c r="B32" s="140">
        <f>IF(Districtuse!F18="","",(Districtuse!F18))</f>
        <v>148697</v>
      </c>
      <c r="C32" s="4">
        <v>1</v>
      </c>
      <c r="D32" s="141">
        <f t="shared" si="2"/>
        <v>9.1120000000000002E-6</v>
      </c>
      <c r="E32" s="174" t="s">
        <v>168</v>
      </c>
      <c r="F32" s="142" t="str">
        <f t="shared" si="3"/>
        <v/>
      </c>
    </row>
    <row r="33" spans="1:6" x14ac:dyDescent="0.25">
      <c r="A33" s="147" t="str">
        <f>IF(Districtuse!A19="","",(Districtuse!A19))</f>
        <v>NON-LEVIED FUNDS</v>
      </c>
      <c r="B33" s="140">
        <f>IF(Districtuse!F19="","",(Districtuse!F19))</f>
        <v>0</v>
      </c>
      <c r="C33" s="4"/>
      <c r="D33" s="141">
        <f t="shared" si="2"/>
        <v>0</v>
      </c>
      <c r="E33" s="174" t="s">
        <v>168</v>
      </c>
      <c r="F33" s="142" t="str">
        <f t="shared" si="3"/>
        <v/>
      </c>
    </row>
    <row r="34" spans="1:6" x14ac:dyDescent="0.25">
      <c r="A34" s="147" t="str">
        <f>IF(Districtuse!A20="","",(Districtuse!A20))</f>
        <v>I.C. §40-801(1)(a)</v>
      </c>
      <c r="B34" s="140" t="str">
        <f>IF(Districtuse!F20="","",(Districtuse!F20))</f>
        <v/>
      </c>
      <c r="C34" s="4"/>
      <c r="D34" s="141" t="str">
        <f>IF(B34="","",IF(C34=0,(ROUND(B34/$B$13,9)),IF(C34=1,(ROUND(B34/$F$13,9)),IF(C34=2,(ROUND(B34/$G$13,9)),IF(C34=3,(ROUND(B34/$H$13,9)))))))</f>
        <v/>
      </c>
      <c r="E34" s="143"/>
      <c r="F34" s="142" t="str">
        <f t="shared" si="3"/>
        <v/>
      </c>
    </row>
    <row r="35" spans="1:6" ht="16.5" thickBot="1" x14ac:dyDescent="0.3">
      <c r="A35" s="147" t="str">
        <f>IF(Districtuse!A22="","",(Districtuse!A22))</f>
        <v>I.C. §40-801(1)(b)</v>
      </c>
      <c r="B35" s="140" t="str">
        <f>IF(Districtuse!F22="","",(Districtuse!F22))</f>
        <v/>
      </c>
      <c r="C35" s="4"/>
      <c r="D35" s="141" t="str">
        <f>IF(B35="","",IF(C35=0,(ROUND(B35/$B$13,9)),IF(C35=1,(ROUND(B35/$F$13,9)),IF(C35=2,(ROUND(B35/$G$13,9)),IF(C35=3,(ROUND(B35/$H$13,9)))))))</f>
        <v/>
      </c>
      <c r="E35" s="143"/>
      <c r="F35" s="142" t="str">
        <f t="shared" si="3"/>
        <v/>
      </c>
    </row>
    <row r="36" spans="1:6" ht="16.5" thickBot="1" x14ac:dyDescent="0.3">
      <c r="A36" s="146" t="s">
        <v>22</v>
      </c>
      <c r="B36" s="144">
        <f>SUM(B21:B35)</f>
        <v>54120897</v>
      </c>
      <c r="C36" s="48"/>
      <c r="D36" s="49">
        <f>SUM(D21:D35)</f>
        <v>3.5543050000000002E-3</v>
      </c>
      <c r="E36" s="48"/>
      <c r="F36" s="48"/>
    </row>
  </sheetData>
  <customSheetViews>
    <customSheetView guid="{AD884099-3C9E-47A4-B696-1D80718EFA75}" showPageBreaks="1" showGridLines="0" fitToPage="1" printArea="1">
      <selection activeCell="B3" sqref="B3:E3"/>
      <pageMargins left="0" right="0" top="0" bottom="0" header="0.3" footer="0.3"/>
      <pageSetup scale="75" orientation="landscape" r:id="rId1"/>
    </customSheetView>
  </customSheetViews>
  <mergeCells count="4">
    <mergeCell ref="B3:E3"/>
    <mergeCell ref="C8:E8"/>
    <mergeCell ref="C9:E9"/>
    <mergeCell ref="F9:H9"/>
  </mergeCells>
  <pageMargins left="0" right="0" top="0" bottom="0" header="0.3" footer="0.3"/>
  <pageSetup scale="75" orientation="landscape" r:id="rId2"/>
  <ignoredErrors>
    <ignoredError sqref="F34:F35 F21:F2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showGridLines="0" tabSelected="1" workbookViewId="0">
      <selection activeCell="A3" sqref="A3"/>
    </sheetView>
  </sheetViews>
  <sheetFormatPr defaultRowHeight="15.75" x14ac:dyDescent="0.25"/>
  <cols>
    <col min="1" max="1" width="81.375" customWidth="1"/>
    <col min="2" max="2" width="5.375" bestFit="1" customWidth="1"/>
    <col min="3" max="3" width="18.25" customWidth="1"/>
    <col min="4" max="4" width="5.375" bestFit="1" customWidth="1"/>
    <col min="5" max="5" width="21.375" customWidth="1"/>
  </cols>
  <sheetData>
    <row r="1" spans="1:5" ht="16.5" thickBot="1" x14ac:dyDescent="0.3">
      <c r="A1" s="25" t="s">
        <v>134</v>
      </c>
      <c r="B1" s="54"/>
      <c r="C1" s="26"/>
      <c r="D1" s="26"/>
      <c r="E1" s="27"/>
    </row>
    <row r="2" spans="1:5" x14ac:dyDescent="0.25">
      <c r="A2" s="55"/>
      <c r="B2" s="53"/>
      <c r="C2" s="53"/>
      <c r="D2" s="53"/>
      <c r="E2" s="56"/>
    </row>
    <row r="3" spans="1:5" ht="16.5" thickBot="1" x14ac:dyDescent="0.3">
      <c r="A3" s="57" t="s">
        <v>179</v>
      </c>
      <c r="B3" s="58"/>
      <c r="C3" s="148"/>
      <c r="D3" s="149"/>
      <c r="E3" s="150"/>
    </row>
    <row r="4" spans="1:5" ht="21" customHeight="1" thickBot="1" x14ac:dyDescent="0.3">
      <c r="A4" s="112" t="s">
        <v>111</v>
      </c>
      <c r="B4" s="151"/>
      <c r="C4" s="152"/>
      <c r="D4" s="152"/>
      <c r="E4" s="153"/>
    </row>
    <row r="5" spans="1:5" ht="31.5" customHeight="1" x14ac:dyDescent="0.25">
      <c r="A5" s="199" t="s">
        <v>143</v>
      </c>
      <c r="B5" s="200"/>
      <c r="C5" s="201"/>
      <c r="D5" s="154" t="s">
        <v>30</v>
      </c>
      <c r="E5" s="155">
        <v>53042413</v>
      </c>
    </row>
    <row r="6" spans="1:5" ht="21.95" customHeight="1" x14ac:dyDescent="0.25">
      <c r="A6" s="202" t="s">
        <v>31</v>
      </c>
      <c r="B6" s="203"/>
      <c r="C6" s="204"/>
      <c r="D6" s="109" t="s">
        <v>32</v>
      </c>
      <c r="E6" s="110">
        <f>IF(E5="",0,(ROUND(E5*0.03,0)))</f>
        <v>1591272</v>
      </c>
    </row>
    <row r="7" spans="1:5" ht="21.95" customHeight="1" thickBot="1" x14ac:dyDescent="0.3">
      <c r="A7" s="205" t="s">
        <v>141</v>
      </c>
      <c r="B7" s="206"/>
      <c r="C7" s="207"/>
      <c r="D7" s="109" t="s">
        <v>33</v>
      </c>
      <c r="E7" s="110">
        <v>0</v>
      </c>
    </row>
    <row r="8" spans="1:5" ht="21.95" customHeight="1" thickBot="1" x14ac:dyDescent="0.3">
      <c r="A8" s="112" t="s">
        <v>116</v>
      </c>
      <c r="B8" s="151"/>
      <c r="C8" s="151"/>
      <c r="D8" s="151"/>
      <c r="E8" s="156"/>
    </row>
    <row r="9" spans="1:5" ht="21.95" customHeight="1" x14ac:dyDescent="0.25">
      <c r="A9" s="77" t="s">
        <v>135</v>
      </c>
      <c r="B9" s="109" t="s">
        <v>34</v>
      </c>
      <c r="C9" s="110">
        <v>444361791</v>
      </c>
      <c r="D9" s="111"/>
      <c r="E9" s="111"/>
    </row>
    <row r="10" spans="1:5" ht="21.95" customHeight="1" x14ac:dyDescent="0.25">
      <c r="A10" s="77" t="s">
        <v>136</v>
      </c>
      <c r="B10" s="109" t="s">
        <v>35</v>
      </c>
      <c r="C10" s="165">
        <v>4.0059090000000002E-3</v>
      </c>
      <c r="D10" s="111"/>
      <c r="E10" s="111"/>
    </row>
    <row r="11" spans="1:5" ht="21.95" customHeight="1" thickBot="1" x14ac:dyDescent="0.3">
      <c r="A11" s="191" t="s">
        <v>131</v>
      </c>
      <c r="B11" s="192"/>
      <c r="C11" s="193"/>
      <c r="D11" s="109" t="s">
        <v>36</v>
      </c>
      <c r="E11" s="110">
        <f>C9*C10</f>
        <v>1780072.8978230192</v>
      </c>
    </row>
    <row r="12" spans="1:5" ht="21.95" customHeight="1" thickBot="1" x14ac:dyDescent="0.3">
      <c r="A12" s="112" t="s">
        <v>117</v>
      </c>
      <c r="B12" s="151"/>
      <c r="C12" s="151"/>
      <c r="D12" s="151"/>
      <c r="E12" s="156"/>
    </row>
    <row r="13" spans="1:5" ht="21" customHeight="1" x14ac:dyDescent="0.25">
      <c r="A13" s="77" t="s">
        <v>137</v>
      </c>
      <c r="B13" s="109" t="s">
        <v>37</v>
      </c>
      <c r="C13" s="110"/>
      <c r="D13" s="111"/>
      <c r="E13" s="111"/>
    </row>
    <row r="14" spans="1:5" ht="21.95" customHeight="1" x14ac:dyDescent="0.25">
      <c r="A14" s="77" t="s">
        <v>138</v>
      </c>
      <c r="B14" s="109" t="s">
        <v>38</v>
      </c>
      <c r="C14" s="165"/>
      <c r="D14" s="111"/>
      <c r="E14" s="111"/>
    </row>
    <row r="15" spans="1:5" ht="21.95" customHeight="1" thickBot="1" x14ac:dyDescent="0.3">
      <c r="A15" s="191" t="s">
        <v>132</v>
      </c>
      <c r="B15" s="192"/>
      <c r="C15" s="193"/>
      <c r="D15" s="109" t="s">
        <v>39</v>
      </c>
      <c r="E15" s="110">
        <f>C13*C14</f>
        <v>0</v>
      </c>
    </row>
    <row r="16" spans="1:5" ht="21" customHeight="1" thickBot="1" x14ac:dyDescent="0.3">
      <c r="A16" s="188" t="s">
        <v>113</v>
      </c>
      <c r="B16" s="189"/>
      <c r="C16" s="189"/>
      <c r="D16" s="189"/>
      <c r="E16" s="190"/>
    </row>
    <row r="17" spans="1:5" ht="21" customHeight="1" thickBot="1" x14ac:dyDescent="0.3">
      <c r="A17" s="60" t="s">
        <v>120</v>
      </c>
      <c r="B17" s="111"/>
      <c r="C17" s="157"/>
      <c r="D17" s="109" t="s">
        <v>41</v>
      </c>
      <c r="E17" s="110">
        <f>E5+E6+E7+E11+E15</f>
        <v>56413757.897823021</v>
      </c>
    </row>
    <row r="18" spans="1:5" ht="21.95" customHeight="1" thickBot="1" x14ac:dyDescent="0.3">
      <c r="A18" s="61" t="s">
        <v>114</v>
      </c>
      <c r="B18" s="151"/>
      <c r="C18" s="151"/>
      <c r="D18" s="151"/>
      <c r="E18" s="156"/>
    </row>
    <row r="19" spans="1:5" ht="21.75" customHeight="1" x14ac:dyDescent="0.25">
      <c r="A19" s="59" t="s">
        <v>40</v>
      </c>
      <c r="B19" s="109" t="s">
        <v>42</v>
      </c>
      <c r="C19" s="110">
        <v>406070</v>
      </c>
      <c r="D19" s="111"/>
      <c r="E19" s="157"/>
    </row>
    <row r="20" spans="1:5" ht="21" customHeight="1" thickBot="1" x14ac:dyDescent="0.3">
      <c r="A20" s="59" t="s">
        <v>115</v>
      </c>
      <c r="B20" s="109" t="s">
        <v>43</v>
      </c>
      <c r="C20" s="110">
        <v>443402</v>
      </c>
      <c r="D20" s="111"/>
      <c r="E20" s="157"/>
    </row>
    <row r="21" spans="1:5" ht="21" customHeight="1" thickBot="1" x14ac:dyDescent="0.3">
      <c r="A21" s="61" t="s">
        <v>126</v>
      </c>
      <c r="B21" s="151"/>
      <c r="C21" s="151"/>
      <c r="D21" s="151"/>
      <c r="E21" s="156"/>
    </row>
    <row r="22" spans="1:5" ht="21" customHeight="1" x14ac:dyDescent="0.25">
      <c r="A22" s="77" t="s">
        <v>142</v>
      </c>
      <c r="B22" s="109" t="s">
        <v>44</v>
      </c>
      <c r="C22" s="110">
        <v>0</v>
      </c>
      <c r="D22" s="111"/>
      <c r="E22" s="157"/>
    </row>
    <row r="23" spans="1:5" x14ac:dyDescent="0.25">
      <c r="A23" s="77" t="s">
        <v>133</v>
      </c>
      <c r="B23" s="109" t="s">
        <v>45</v>
      </c>
      <c r="C23" s="110">
        <v>814</v>
      </c>
      <c r="D23" s="111"/>
      <c r="E23" s="157"/>
    </row>
    <row r="24" spans="1:5" x14ac:dyDescent="0.25">
      <c r="A24" s="77" t="s">
        <v>149</v>
      </c>
      <c r="B24" s="109" t="s">
        <v>57</v>
      </c>
      <c r="C24" s="110"/>
      <c r="D24" s="111"/>
      <c r="E24" s="157"/>
    </row>
    <row r="25" spans="1:5" x14ac:dyDescent="0.25">
      <c r="A25" s="172" t="s">
        <v>144</v>
      </c>
      <c r="B25" s="109" t="s">
        <v>58</v>
      </c>
      <c r="C25" s="110"/>
      <c r="D25" s="111"/>
      <c r="E25" s="157"/>
    </row>
    <row r="26" spans="1:5" ht="21.75" customHeight="1" thickBot="1" x14ac:dyDescent="0.3">
      <c r="A26" s="60" t="s">
        <v>148</v>
      </c>
      <c r="B26" s="111"/>
      <c r="C26" s="157"/>
      <c r="D26" s="109" t="s">
        <v>102</v>
      </c>
      <c r="E26" s="110">
        <f>SUM(C19:C25)</f>
        <v>850286</v>
      </c>
    </row>
    <row r="27" spans="1:5" ht="16.5" customHeight="1" thickBot="1" x14ac:dyDescent="0.3">
      <c r="A27" s="188" t="s">
        <v>127</v>
      </c>
      <c r="B27" s="189"/>
      <c r="C27" s="189"/>
      <c r="D27" s="189"/>
      <c r="E27" s="190"/>
    </row>
    <row r="28" spans="1:5" x14ac:dyDescent="0.25">
      <c r="A28" s="166" t="s">
        <v>128</v>
      </c>
      <c r="B28" s="154" t="s">
        <v>121</v>
      </c>
      <c r="C28" s="167">
        <v>4395937</v>
      </c>
      <c r="D28" s="161"/>
      <c r="E28" s="161"/>
    </row>
    <row r="29" spans="1:5" x14ac:dyDescent="0.25">
      <c r="A29" s="168" t="s">
        <v>124</v>
      </c>
      <c r="B29" s="169" t="s">
        <v>122</v>
      </c>
      <c r="C29" s="170">
        <v>0</v>
      </c>
      <c r="D29" s="161"/>
      <c r="E29" s="161"/>
    </row>
    <row r="30" spans="1:5" ht="16.5" customHeight="1" thickBot="1" x14ac:dyDescent="0.3">
      <c r="A30" s="191" t="s">
        <v>112</v>
      </c>
      <c r="B30" s="192"/>
      <c r="C30" s="193"/>
      <c r="D30" s="109" t="s">
        <v>123</v>
      </c>
      <c r="E30" s="162"/>
    </row>
    <row r="31" spans="1:5" ht="16.5" thickBot="1" x14ac:dyDescent="0.3">
      <c r="A31" s="194" t="s">
        <v>129</v>
      </c>
      <c r="B31" s="195"/>
      <c r="C31" s="195"/>
      <c r="D31" s="189"/>
      <c r="E31" s="190"/>
    </row>
    <row r="32" spans="1:5" ht="15.75" customHeight="1" x14ac:dyDescent="0.25">
      <c r="A32" s="196" t="s">
        <v>146</v>
      </c>
      <c r="B32" s="197"/>
      <c r="C32" s="198"/>
      <c r="D32" s="109" t="s">
        <v>145</v>
      </c>
      <c r="E32" s="163">
        <f>(E17-E26)+E30</f>
        <v>55563471.897823021</v>
      </c>
    </row>
    <row r="33" spans="1:5" x14ac:dyDescent="0.25">
      <c r="A33" t="s">
        <v>130</v>
      </c>
    </row>
    <row r="34" spans="1:5" x14ac:dyDescent="0.25">
      <c r="E34" s="214"/>
    </row>
    <row r="35" spans="1:5" x14ac:dyDescent="0.25">
      <c r="E35" s="214"/>
    </row>
  </sheetData>
  <customSheetViews>
    <customSheetView guid="{AD884099-3C9E-47A4-B696-1D80718EFA75}" showPageBreaks="1" showGridLines="0" fitToPage="1" printArea="1">
      <selection activeCell="A3" sqref="A3"/>
      <pageMargins left="0" right="0" top="0" bottom="0" header="0.3" footer="0.3"/>
      <printOptions horizontalCentered="1"/>
      <pageSetup scale="94" orientation="landscape" r:id="rId1"/>
    </customSheetView>
  </customSheetViews>
  <mergeCells count="10">
    <mergeCell ref="A27:E27"/>
    <mergeCell ref="A30:C30"/>
    <mergeCell ref="A31:E31"/>
    <mergeCell ref="A32:C32"/>
    <mergeCell ref="A5:C5"/>
    <mergeCell ref="A6:C6"/>
    <mergeCell ref="A7:C7"/>
    <mergeCell ref="A16:E16"/>
    <mergeCell ref="A11:C11"/>
    <mergeCell ref="A15:C15"/>
  </mergeCells>
  <printOptions horizontalCentered="1"/>
  <pageMargins left="0" right="0" top="0" bottom="0" header="0.3" footer="0.3"/>
  <pageSetup scale="9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workbookViewId="0">
      <selection activeCell="A4" sqref="A4"/>
    </sheetView>
  </sheetViews>
  <sheetFormatPr defaultRowHeight="15.75" x14ac:dyDescent="0.25"/>
  <cols>
    <col min="1" max="1" width="27.25" customWidth="1"/>
    <col min="2" max="2" width="14" customWidth="1"/>
    <col min="3" max="3" width="15.25" customWidth="1"/>
    <col min="4" max="4" width="11.375" customWidth="1"/>
    <col min="5" max="5" width="16.125" customWidth="1"/>
    <col min="6" max="6" width="17.5" customWidth="1"/>
    <col min="7" max="7" width="12.5" customWidth="1"/>
  </cols>
  <sheetData>
    <row r="1" spans="1:7" ht="16.5" thickBot="1" x14ac:dyDescent="0.3"/>
    <row r="2" spans="1:7" ht="18.75" x14ac:dyDescent="0.3">
      <c r="A2" s="86" t="s">
        <v>46</v>
      </c>
      <c r="B2" s="87"/>
      <c r="C2" s="87"/>
      <c r="D2" s="87"/>
      <c r="E2" s="87"/>
      <c r="F2" s="88"/>
    </row>
    <row r="3" spans="1:7" ht="19.5" thickBot="1" x14ac:dyDescent="0.35">
      <c r="A3" s="89" t="s">
        <v>47</v>
      </c>
      <c r="B3" s="90"/>
      <c r="C3" s="90"/>
      <c r="D3" s="90"/>
      <c r="E3" s="90"/>
      <c r="F3" s="91"/>
    </row>
    <row r="4" spans="1:7" ht="16.5" thickBot="1" x14ac:dyDescent="0.3">
      <c r="A4" s="92" t="s">
        <v>151</v>
      </c>
      <c r="B4" s="93"/>
      <c r="C4" s="93"/>
      <c r="D4" s="93"/>
      <c r="E4" s="93"/>
      <c r="F4" s="94"/>
    </row>
    <row r="5" spans="1:7" ht="48" thickBot="1" x14ac:dyDescent="0.3">
      <c r="A5" s="208" t="s">
        <v>1</v>
      </c>
      <c r="B5" s="209"/>
      <c r="C5" s="100" t="s">
        <v>48</v>
      </c>
      <c r="D5" s="73" t="s">
        <v>49</v>
      </c>
      <c r="E5" s="73" t="s">
        <v>50</v>
      </c>
      <c r="F5" s="73" t="s">
        <v>51</v>
      </c>
    </row>
    <row r="6" spans="1:7" ht="3" customHeight="1" thickBot="1" x14ac:dyDescent="0.3"/>
    <row r="7" spans="1:7" ht="16.5" thickBot="1" x14ac:dyDescent="0.3">
      <c r="A7" s="68" t="s">
        <v>77</v>
      </c>
      <c r="B7" s="69"/>
      <c r="C7" s="69"/>
      <c r="D7" s="69"/>
      <c r="E7" s="69"/>
      <c r="F7" s="70"/>
    </row>
    <row r="8" spans="1:7" ht="21" customHeight="1" x14ac:dyDescent="0.25">
      <c r="A8" s="210" t="s">
        <v>90</v>
      </c>
      <c r="B8" s="211"/>
      <c r="C8" s="95"/>
      <c r="D8" s="95"/>
      <c r="E8" s="95"/>
      <c r="F8" s="95"/>
    </row>
    <row r="9" spans="1:7" ht="21" customHeight="1" x14ac:dyDescent="0.25">
      <c r="A9" s="212" t="s">
        <v>91</v>
      </c>
      <c r="B9" s="213"/>
      <c r="C9" s="4"/>
      <c r="D9" s="4"/>
      <c r="E9" s="4"/>
      <c r="F9" s="4"/>
    </row>
    <row r="10" spans="1:7" ht="15" customHeight="1" thickBot="1" x14ac:dyDescent="0.3"/>
    <row r="11" spans="1:7" ht="16.5" thickBot="1" x14ac:dyDescent="0.3">
      <c r="A11" s="68" t="s">
        <v>76</v>
      </c>
      <c r="B11" s="69"/>
      <c r="C11" s="69"/>
      <c r="D11" s="69"/>
      <c r="E11" s="69"/>
      <c r="F11" s="70"/>
      <c r="G11" s="70"/>
    </row>
    <row r="12" spans="1:7" ht="48" thickBot="1" x14ac:dyDescent="0.3">
      <c r="A12" s="71"/>
      <c r="B12" s="72" t="s">
        <v>95</v>
      </c>
      <c r="C12" s="72" t="s">
        <v>92</v>
      </c>
      <c r="D12" s="72" t="s">
        <v>93</v>
      </c>
      <c r="E12" s="72" t="s">
        <v>99</v>
      </c>
      <c r="F12" s="101" t="s">
        <v>96</v>
      </c>
      <c r="G12" s="102" t="s">
        <v>97</v>
      </c>
    </row>
    <row r="13" spans="1:7" ht="21.75" customHeight="1" x14ac:dyDescent="0.25">
      <c r="A13" s="74" t="s">
        <v>52</v>
      </c>
      <c r="B13" s="74"/>
      <c r="C13" s="103"/>
      <c r="D13" s="74"/>
      <c r="E13" s="74"/>
      <c r="F13" s="104" t="str">
        <f>IF(D13="","",ROUND((E13/D13-1),2))</f>
        <v/>
      </c>
      <c r="G13" s="105" t="str">
        <f>IF(F13="","",(IF(OR(F13&gt;=0.2,F13&lt;-0.2),"YES","")))</f>
        <v/>
      </c>
    </row>
    <row r="14" spans="1:7" ht="19.5" customHeight="1" x14ac:dyDescent="0.25">
      <c r="A14" s="75" t="s">
        <v>53</v>
      </c>
      <c r="B14" s="75"/>
      <c r="C14" s="106"/>
      <c r="D14" s="75"/>
      <c r="E14" s="75"/>
      <c r="F14" s="104" t="str">
        <f t="shared" ref="F14:F16" si="0">IF(D14="","",ROUND((E14/D14-1),2))</f>
        <v/>
      </c>
      <c r="G14" s="105" t="str">
        <f t="shared" ref="G14:G16" si="1">IF(F14="","",(IF(OR(F14&gt;=0.2,F14&lt;-0.2),"YES","")))</f>
        <v/>
      </c>
    </row>
    <row r="15" spans="1:7" ht="18.75" customHeight="1" x14ac:dyDescent="0.25">
      <c r="A15" s="4" t="s">
        <v>54</v>
      </c>
      <c r="B15" s="4"/>
      <c r="C15" s="107"/>
      <c r="D15" s="4"/>
      <c r="E15" s="4"/>
      <c r="F15" s="104" t="str">
        <f t="shared" si="0"/>
        <v/>
      </c>
      <c r="G15" s="105" t="str">
        <f t="shared" si="1"/>
        <v/>
      </c>
    </row>
    <row r="16" spans="1:7" ht="20.25" customHeight="1" x14ac:dyDescent="0.25">
      <c r="A16" s="4" t="s">
        <v>55</v>
      </c>
      <c r="B16" s="4"/>
      <c r="C16" s="107"/>
      <c r="D16" s="4"/>
      <c r="E16" s="4"/>
      <c r="F16" s="104" t="str">
        <f t="shared" si="0"/>
        <v/>
      </c>
      <c r="G16" s="105" t="str">
        <f t="shared" si="1"/>
        <v/>
      </c>
    </row>
    <row r="17" spans="1:6" ht="6" customHeight="1" x14ac:dyDescent="0.25">
      <c r="E17" s="108"/>
    </row>
    <row r="18" spans="1:6" x14ac:dyDescent="0.25">
      <c r="A18" s="96" t="s">
        <v>56</v>
      </c>
      <c r="B18" s="96"/>
      <c r="F18" s="76" t="s">
        <v>98</v>
      </c>
    </row>
  </sheetData>
  <protectedRanges>
    <protectedRange password="D9AD" sqref="F13:G16" name="Computation_1"/>
  </protectedRanges>
  <customSheetViews>
    <customSheetView guid="{AD884099-3C9E-47A4-B696-1D80718EFA75}" showPageBreaks="1" showGridLines="0" fitToPage="1" printArea="1">
      <selection activeCell="A4" sqref="A4"/>
      <pageMargins left="0" right="0" top="0" bottom="0" header="0.3" footer="0.3"/>
      <printOptions horizontalCentered="1"/>
      <pageSetup orientation="landscape" r:id="rId1"/>
    </customSheetView>
  </customSheetViews>
  <mergeCells count="3">
    <mergeCell ref="A5:B5"/>
    <mergeCell ref="A8:B8"/>
    <mergeCell ref="A9:B9"/>
  </mergeCells>
  <printOptions horizontalCentered="1"/>
  <pageMargins left="0" right="0" top="0" bottom="0"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75" x14ac:dyDescent="0.25"/>
  <cols>
    <col min="1" max="1" width="36.875" customWidth="1"/>
    <col min="2" max="2" width="29.5" customWidth="1"/>
    <col min="3" max="3" width="10.125" customWidth="1"/>
  </cols>
  <sheetData>
    <row r="1" spans="1:6" x14ac:dyDescent="0.25">
      <c r="A1" s="84" t="s">
        <v>71</v>
      </c>
      <c r="B1" s="84"/>
    </row>
    <row r="2" spans="1:6" x14ac:dyDescent="0.25">
      <c r="A2" s="84" t="s">
        <v>72</v>
      </c>
      <c r="B2" s="84"/>
    </row>
    <row r="3" spans="1:6" x14ac:dyDescent="0.25">
      <c r="A3" s="84" t="s">
        <v>73</v>
      </c>
      <c r="B3" s="84"/>
    </row>
    <row r="4" spans="1:6" x14ac:dyDescent="0.25">
      <c r="A4" s="84" t="s">
        <v>74</v>
      </c>
      <c r="B4" s="84"/>
    </row>
    <row r="6" spans="1:6" x14ac:dyDescent="0.25">
      <c r="A6" s="84" t="s">
        <v>79</v>
      </c>
      <c r="B6" s="84"/>
    </row>
    <row r="8" spans="1:6" x14ac:dyDescent="0.25">
      <c r="A8" s="84" t="s">
        <v>81</v>
      </c>
      <c r="B8" s="84"/>
    </row>
    <row r="11" spans="1:6" ht="16.5" thickBot="1" x14ac:dyDescent="0.3"/>
    <row r="12" spans="1:6" ht="16.5" thickBot="1" x14ac:dyDescent="0.3">
      <c r="A12" s="78"/>
      <c r="B12" s="85" t="s">
        <v>75</v>
      </c>
      <c r="C12" s="80" t="s">
        <v>66</v>
      </c>
      <c r="D12" s="81"/>
      <c r="E12" s="82"/>
      <c r="F12" s="83" t="s">
        <v>70</v>
      </c>
    </row>
    <row r="13" spans="1:6" ht="16.5" thickBot="1" x14ac:dyDescent="0.3">
      <c r="A13" s="79" t="s">
        <v>65</v>
      </c>
      <c r="B13" s="79" t="s">
        <v>80</v>
      </c>
      <c r="C13" s="47" t="s">
        <v>67</v>
      </c>
      <c r="D13" s="47" t="s">
        <v>68</v>
      </c>
      <c r="E13" s="47" t="s">
        <v>69</v>
      </c>
      <c r="F13" s="79" t="s">
        <v>78</v>
      </c>
    </row>
    <row r="14" spans="1:6" x14ac:dyDescent="0.25">
      <c r="A14" s="175" t="s">
        <v>172</v>
      </c>
      <c r="B14" s="175" t="s">
        <v>176</v>
      </c>
      <c r="C14" s="46">
        <v>146</v>
      </c>
      <c r="D14" s="46">
        <v>123</v>
      </c>
      <c r="E14" s="97">
        <f>IF(C14="","",(C14+D14))</f>
        <v>269</v>
      </c>
      <c r="F14" s="97">
        <f>IF(E14="","",(C14/E14))</f>
        <v>0.54275092936802971</v>
      </c>
    </row>
    <row r="15" spans="1:6" x14ac:dyDescent="0.25">
      <c r="A15" s="158" t="s">
        <v>173</v>
      </c>
      <c r="B15" s="158" t="s">
        <v>177</v>
      </c>
      <c r="C15" s="4">
        <v>1615</v>
      </c>
      <c r="D15" s="4">
        <v>806</v>
      </c>
      <c r="E15" s="98">
        <f t="shared" ref="E15:E25" si="0">IF(C15="","",(C15+D15))</f>
        <v>2421</v>
      </c>
      <c r="F15" s="98">
        <f t="shared" ref="F15:F25" si="1">IF(E15="","",(C15/E15))</f>
        <v>0.66707971912432884</v>
      </c>
    </row>
    <row r="16" spans="1:6" x14ac:dyDescent="0.25">
      <c r="A16" s="158" t="s">
        <v>174</v>
      </c>
      <c r="B16" s="158" t="s">
        <v>176</v>
      </c>
      <c r="C16" s="4">
        <v>66</v>
      </c>
      <c r="D16" s="4">
        <v>110</v>
      </c>
      <c r="E16" s="98">
        <f t="shared" si="0"/>
        <v>176</v>
      </c>
      <c r="F16" s="98">
        <f t="shared" si="1"/>
        <v>0.375</v>
      </c>
    </row>
    <row r="17" spans="1:6" x14ac:dyDescent="0.25">
      <c r="A17" s="158" t="s">
        <v>175</v>
      </c>
      <c r="B17" s="158" t="s">
        <v>178</v>
      </c>
      <c r="C17" s="4">
        <v>173</v>
      </c>
      <c r="D17" s="4">
        <v>153</v>
      </c>
      <c r="E17" s="98">
        <f t="shared" si="0"/>
        <v>326</v>
      </c>
      <c r="F17" s="98">
        <f t="shared" si="1"/>
        <v>0.53067484662576692</v>
      </c>
    </row>
    <row r="18" spans="1:6" x14ac:dyDescent="0.25">
      <c r="A18" s="4"/>
      <c r="B18" s="4"/>
      <c r="C18" s="4"/>
      <c r="D18" s="4"/>
      <c r="E18" s="98" t="str">
        <f t="shared" si="0"/>
        <v/>
      </c>
      <c r="F18" s="98" t="str">
        <f t="shared" si="1"/>
        <v/>
      </c>
    </row>
    <row r="19" spans="1:6" x14ac:dyDescent="0.25">
      <c r="A19" s="4"/>
      <c r="B19" s="4"/>
      <c r="C19" s="4"/>
      <c r="D19" s="4"/>
      <c r="E19" s="98" t="str">
        <f t="shared" si="0"/>
        <v/>
      </c>
      <c r="F19" s="98" t="str">
        <f t="shared" si="1"/>
        <v/>
      </c>
    </row>
    <row r="20" spans="1:6" x14ac:dyDescent="0.25">
      <c r="A20" s="4"/>
      <c r="B20" s="4"/>
      <c r="C20" s="4"/>
      <c r="D20" s="4"/>
      <c r="E20" s="98" t="str">
        <f t="shared" si="0"/>
        <v/>
      </c>
      <c r="F20" s="98" t="str">
        <f t="shared" si="1"/>
        <v/>
      </c>
    </row>
    <row r="21" spans="1:6" x14ac:dyDescent="0.25">
      <c r="A21" s="4"/>
      <c r="B21" s="4"/>
      <c r="C21" s="4"/>
      <c r="D21" s="4"/>
      <c r="E21" s="98" t="str">
        <f t="shared" si="0"/>
        <v/>
      </c>
      <c r="F21" s="98" t="str">
        <f t="shared" si="1"/>
        <v/>
      </c>
    </row>
    <row r="22" spans="1:6" x14ac:dyDescent="0.25">
      <c r="A22" s="4"/>
      <c r="B22" s="4"/>
      <c r="C22" s="4"/>
      <c r="D22" s="4"/>
      <c r="E22" s="98" t="str">
        <f t="shared" si="0"/>
        <v/>
      </c>
      <c r="F22" s="98" t="str">
        <f t="shared" si="1"/>
        <v/>
      </c>
    </row>
    <row r="23" spans="1:6" x14ac:dyDescent="0.25">
      <c r="A23" s="4"/>
      <c r="B23" s="4"/>
      <c r="C23" s="4"/>
      <c r="D23" s="4"/>
      <c r="E23" s="98" t="str">
        <f t="shared" si="0"/>
        <v/>
      </c>
      <c r="F23" s="98" t="str">
        <f t="shared" si="1"/>
        <v/>
      </c>
    </row>
    <row r="24" spans="1:6" x14ac:dyDescent="0.25">
      <c r="A24" s="4"/>
      <c r="B24" s="4"/>
      <c r="C24" s="4"/>
      <c r="D24" s="4"/>
      <c r="E24" s="98" t="str">
        <f t="shared" si="0"/>
        <v/>
      </c>
      <c r="F24" s="98" t="str">
        <f t="shared" si="1"/>
        <v/>
      </c>
    </row>
    <row r="25" spans="1:6" x14ac:dyDescent="0.25">
      <c r="A25" s="4"/>
      <c r="B25" s="4"/>
      <c r="C25" s="4"/>
      <c r="D25" s="4"/>
      <c r="E25" s="98" t="str">
        <f t="shared" si="0"/>
        <v/>
      </c>
      <c r="F25" s="98" t="str">
        <f t="shared" si="1"/>
        <v/>
      </c>
    </row>
  </sheetData>
  <customSheetViews>
    <customSheetView guid="{AD884099-3C9E-47A4-B696-1D80718EFA75}" showPageBreaks="1" showGridLines="0" printArea="1">
      <pageMargins left="0.7" right="0.7" top="0.75" bottom="0.75" header="0.3" footer="0.3"/>
      <pageSetup orientation="landscape" r:id="rId1"/>
    </customSheetView>
  </customSheetViews>
  <pageMargins left="0.7" right="0.7"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Districtuse</vt:lpstr>
      <vt:lpstr>Countyuseonly</vt:lpstr>
      <vt:lpstr>L2Wrksht</vt:lpstr>
      <vt:lpstr>VoterTracker</vt:lpstr>
      <vt:lpstr>CanvassofVote</vt:lpstr>
      <vt:lpstr>CanvassofVote!Print_Area</vt:lpstr>
      <vt:lpstr>Countyuseonly!Print_Area</vt:lpstr>
      <vt:lpstr>Districtuse!Print_Area</vt:lpstr>
      <vt:lpstr>L2Wrksht!Print_Area</vt:lpstr>
      <vt:lpstr>VoterTracker!Print_Area</vt:lpstr>
    </vt:vector>
  </TitlesOfParts>
  <Company>State Tax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Houde</dc:creator>
  <cp:lastModifiedBy>Steve Onofrei</cp:lastModifiedBy>
  <cp:lastPrinted>2019-04-11T15:18:46Z</cp:lastPrinted>
  <dcterms:created xsi:type="dcterms:W3CDTF">2002-01-03T17:26:13Z</dcterms:created>
  <dcterms:modified xsi:type="dcterms:W3CDTF">2020-08-13T15:11:39Z</dcterms:modified>
</cp:coreProperties>
</file>