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`CLERK\2_BUDGET AND LEVIES\2020\CARES ACT\ConferenceFiles\"/>
    </mc:Choice>
  </mc:AlternateContent>
  <bookViews>
    <workbookView xWindow="-105" yWindow="-105" windowWidth="23250" windowHeight="12570" activeTab="2"/>
  </bookViews>
  <sheets>
    <sheet name="Districtuse" sheetId="1" r:id="rId1"/>
    <sheet name="Countyuseonly" sheetId="4" r:id="rId2"/>
    <sheet name="L2Wrksht" sheetId="3" r:id="rId3"/>
    <sheet name="Votertracker" sheetId="5" r:id="rId4"/>
    <sheet name="Forgone" sheetId="6" state="hidden" r:id="rId5"/>
  </sheets>
  <definedNames>
    <definedName name="_xlnm.Print_Area" localSheetId="1">Countyuseonly!$A$1:$I$46</definedName>
    <definedName name="_xlnm.Print_Area" localSheetId="0">Districtuse!$A$1:$H$47</definedName>
    <definedName name="_xlnm.Print_Area" localSheetId="2">L2Wrksht!$A$1:$E$44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3" l="1"/>
  <c r="F11" i="4" l="1"/>
  <c r="H33" i="1"/>
  <c r="E41" i="3" l="1"/>
  <c r="A2" i="6" l="1"/>
  <c r="A30" i="4"/>
  <c r="A31" i="4"/>
  <c r="A32" i="4"/>
  <c r="A33" i="4"/>
  <c r="A34" i="4"/>
  <c r="H16" i="1"/>
  <c r="B30" i="4" s="1"/>
  <c r="D30" i="4" s="1"/>
  <c r="F30" i="4" s="1"/>
  <c r="H17" i="1"/>
  <c r="G31" i="4" s="1"/>
  <c r="H31" i="4" s="1"/>
  <c r="H18" i="1"/>
  <c r="B32" i="4" s="1"/>
  <c r="D32" i="4" s="1"/>
  <c r="F32" i="4" s="1"/>
  <c r="H19" i="1"/>
  <c r="G33" i="4" s="1"/>
  <c r="H33" i="4" s="1"/>
  <c r="H20" i="1"/>
  <c r="B34" i="4" s="1"/>
  <c r="D34" i="4" s="1"/>
  <c r="F34" i="4" s="1"/>
  <c r="H21" i="1"/>
  <c r="H22" i="1"/>
  <c r="H23" i="1"/>
  <c r="H24" i="1"/>
  <c r="H25" i="1"/>
  <c r="H26" i="1"/>
  <c r="B32" i="1"/>
  <c r="B44" i="4"/>
  <c r="D44" i="4" s="1"/>
  <c r="B31" i="4" l="1"/>
  <c r="D31" i="4" s="1"/>
  <c r="F31" i="4" s="1"/>
  <c r="B33" i="4"/>
  <c r="D33" i="4" s="1"/>
  <c r="F33" i="4" s="1"/>
  <c r="G30" i="4"/>
  <c r="H30" i="4" s="1"/>
  <c r="G34" i="4"/>
  <c r="H34" i="4" s="1"/>
  <c r="G32" i="4"/>
  <c r="H32" i="4" s="1"/>
  <c r="G44" i="4"/>
  <c r="A43" i="4"/>
  <c r="A44" i="4"/>
  <c r="A40" i="4" l="1"/>
  <c r="A35" i="4"/>
  <c r="B35" i="4"/>
  <c r="D35" i="4" s="1"/>
  <c r="F35" i="4" s="1"/>
  <c r="G35" i="4"/>
  <c r="H35" i="4" s="1"/>
  <c r="A36" i="4"/>
  <c r="B36" i="4"/>
  <c r="D36" i="4" s="1"/>
  <c r="F36" i="4" s="1"/>
  <c r="G36" i="4"/>
  <c r="H36" i="4" s="1"/>
  <c r="A37" i="4"/>
  <c r="B37" i="4"/>
  <c r="D37" i="4" s="1"/>
  <c r="F37" i="4" s="1"/>
  <c r="G37" i="4"/>
  <c r="H37" i="4" s="1"/>
  <c r="A38" i="4"/>
  <c r="B38" i="4"/>
  <c r="D38" i="4" s="1"/>
  <c r="F38" i="4" s="1"/>
  <c r="G38" i="4"/>
  <c r="H38" i="4" s="1"/>
  <c r="A39" i="4"/>
  <c r="B39" i="4"/>
  <c r="D39" i="4" s="1"/>
  <c r="F39" i="4"/>
  <c r="G39" i="4"/>
  <c r="H39" i="4" s="1"/>
  <c r="C5" i="6" l="1"/>
  <c r="H29" i="1" l="1"/>
  <c r="B42" i="4" s="1"/>
  <c r="F44" i="4"/>
  <c r="C27" i="1"/>
  <c r="D27" i="1"/>
  <c r="E27" i="1"/>
  <c r="F27" i="1"/>
  <c r="B27" i="1"/>
  <c r="C32" i="1"/>
  <c r="D32" i="1"/>
  <c r="E32" i="1"/>
  <c r="H30" i="1"/>
  <c r="B45" i="4"/>
  <c r="A42" i="4"/>
  <c r="A45" i="4"/>
  <c r="A29" i="4"/>
  <c r="H10" i="1"/>
  <c r="H15" i="1"/>
  <c r="G29" i="4" s="1"/>
  <c r="H12" i="1"/>
  <c r="H14" i="1"/>
  <c r="H11" i="1" l="1"/>
  <c r="B25" i="4" s="1"/>
  <c r="H9" i="1"/>
  <c r="F34" i="1"/>
  <c r="B40" i="4"/>
  <c r="D40" i="4" s="1"/>
  <c r="F40" i="4" s="1"/>
  <c r="G41" i="4"/>
  <c r="G40" i="4"/>
  <c r="H40" i="4" s="1"/>
  <c r="B43" i="4"/>
  <c r="G43" i="4"/>
  <c r="B34" i="1"/>
  <c r="E34" i="1"/>
  <c r="C34" i="1"/>
  <c r="D34" i="1"/>
  <c r="G42" i="4"/>
  <c r="H32" i="1"/>
  <c r="G24" i="4"/>
  <c r="B24" i="4"/>
  <c r="G28" i="4"/>
  <c r="B28" i="4"/>
  <c r="G26" i="4"/>
  <c r="B26" i="4"/>
  <c r="B29" i="4"/>
  <c r="G23" i="4" l="1"/>
  <c r="G25" i="4"/>
  <c r="G27" i="1"/>
  <c r="G34" i="1" s="1"/>
  <c r="H13" i="1"/>
  <c r="G27" i="4" s="1"/>
  <c r="H27" i="1" l="1"/>
  <c r="H34" i="1" s="1"/>
  <c r="B27" i="4"/>
  <c r="E6" i="3"/>
  <c r="C42" i="3" s="1"/>
  <c r="C10" i="6" l="1"/>
  <c r="A24" i="4"/>
  <c r="A25" i="4"/>
  <c r="A26" i="4"/>
  <c r="A27" i="4"/>
  <c r="A28" i="4"/>
  <c r="B23" i="4" l="1"/>
  <c r="B3" i="4"/>
  <c r="G46" i="4" l="1"/>
  <c r="A23" i="4"/>
  <c r="E15" i="4" l="1"/>
  <c r="D15" i="4"/>
  <c r="C15" i="4"/>
  <c r="B15" i="4"/>
  <c r="H14" i="4"/>
  <c r="G14" i="4"/>
  <c r="F14" i="4"/>
  <c r="H13" i="4"/>
  <c r="G13" i="4"/>
  <c r="F13" i="4"/>
  <c r="H12" i="4"/>
  <c r="G12" i="4"/>
  <c r="F12" i="4"/>
  <c r="H11" i="4"/>
  <c r="G11" i="4"/>
  <c r="H27" i="4" l="1"/>
  <c r="H23" i="4"/>
  <c r="H29" i="4"/>
  <c r="H26" i="4"/>
  <c r="H25" i="4"/>
  <c r="H24" i="4"/>
  <c r="H28" i="4"/>
  <c r="D29" i="4"/>
  <c r="F29" i="4" s="1"/>
  <c r="G15" i="4"/>
  <c r="D28" i="4"/>
  <c r="F28" i="4" s="1"/>
  <c r="D25" i="4"/>
  <c r="F25" i="4" s="1"/>
  <c r="D23" i="4"/>
  <c r="D24" i="4"/>
  <c r="F24" i="4" s="1"/>
  <c r="D26" i="4"/>
  <c r="F26" i="4" s="1"/>
  <c r="D27" i="4"/>
  <c r="F27" i="4" s="1"/>
  <c r="F15" i="4"/>
  <c r="D43" i="4" s="1"/>
  <c r="H15" i="4"/>
  <c r="G17" i="5"/>
  <c r="F23" i="4" l="1"/>
  <c r="H46" i="4"/>
  <c r="F43" i="4"/>
  <c r="D42" i="4"/>
  <c r="F42" i="4" s="1"/>
  <c r="G18" i="5"/>
  <c r="G19" i="5"/>
  <c r="H19" i="5" s="1"/>
  <c r="G20" i="5"/>
  <c r="H20" i="5" s="1"/>
  <c r="F21" i="5"/>
  <c r="D46" i="4" l="1"/>
  <c r="E31" i="3"/>
  <c r="H18" i="5" l="1"/>
  <c r="H17" i="5"/>
  <c r="E20" i="3" l="1"/>
  <c r="C16" i="3" l="1"/>
  <c r="E17" i="3" s="1"/>
  <c r="E22" i="3" l="1"/>
  <c r="E36" i="3" l="1"/>
  <c r="E43" i="3" s="1"/>
  <c r="C9" i="6" s="1"/>
  <c r="C4" i="6"/>
  <c r="D6" i="6" s="1"/>
  <c r="B46" i="4"/>
  <c r="D11" i="6" l="1"/>
</calcChain>
</file>

<file path=xl/sharedStrings.xml><?xml version="1.0" encoding="utf-8"?>
<sst xmlns="http://schemas.openxmlformats.org/spreadsheetml/2006/main" count="214" uniqueCount="192">
  <si>
    <t>District or Taxing Unit's Name:</t>
  </si>
  <si>
    <t>Fund</t>
  </si>
  <si>
    <t>Cash Forward Balance</t>
  </si>
  <si>
    <t>Phone Number:</t>
  </si>
  <si>
    <t>Balance to be levied</t>
  </si>
  <si>
    <t>Fax Number:</t>
  </si>
  <si>
    <t>Signature of District Representative</t>
  </si>
  <si>
    <t>Total Approved Budget*</t>
  </si>
  <si>
    <t>(               )</t>
  </si>
  <si>
    <t>Column Total:</t>
  </si>
  <si>
    <t xml:space="preserve">I certify that the amounts shown above accurately reflect the budget being certified in accordance with the provisions of I.C. §63-803. </t>
  </si>
  <si>
    <t>To the best of my knowledge, this district has established and adopted this budget in accordance with all provisions of Idaho Law.</t>
  </si>
  <si>
    <t>Email Address:</t>
  </si>
  <si>
    <t>Please print above:  Contact Name and Mailing Address</t>
  </si>
  <si>
    <t>(1)</t>
  </si>
  <si>
    <t>Multiply line 1 by 3%.</t>
  </si>
  <si>
    <t>(2)</t>
  </si>
  <si>
    <t>County Name</t>
  </si>
  <si>
    <t>Value</t>
  </si>
  <si>
    <t>(A)</t>
  </si>
  <si>
    <t>(B)</t>
  </si>
  <si>
    <t>(C)</t>
  </si>
  <si>
    <t>(D)</t>
  </si>
  <si>
    <t>(3)</t>
  </si>
  <si>
    <t>(4)</t>
  </si>
  <si>
    <t>(5)</t>
  </si>
  <si>
    <t>(6)</t>
  </si>
  <si>
    <t>(7)</t>
  </si>
  <si>
    <t>(8)</t>
  </si>
  <si>
    <t>(9)</t>
  </si>
  <si>
    <t>Property Tax Replacement:</t>
  </si>
  <si>
    <t>Enter yearly amount of the agricultural equipment replacement money.</t>
  </si>
  <si>
    <t>(10)</t>
  </si>
  <si>
    <t>(11)</t>
  </si>
  <si>
    <t>(12)</t>
  </si>
  <si>
    <t>(13)</t>
  </si>
  <si>
    <t>(14)</t>
  </si>
  <si>
    <t>Enter yearly amount of the personal property replacement money.</t>
  </si>
  <si>
    <t>(the L-2 worksheet and applicable "Voter Approved Fund Tracker" and budget publication must be attached)</t>
  </si>
  <si>
    <t>(15)</t>
  </si>
  <si>
    <t>Total of New Construction Roll Value:</t>
  </si>
  <si>
    <t>Levy Rate Calculation Worksheet</t>
  </si>
  <si>
    <t>For County Use Only</t>
  </si>
  <si>
    <t>District's Name:</t>
  </si>
  <si>
    <t>DO NOT ENTER IN SHADED AREAS:</t>
  </si>
  <si>
    <t>For I.C. §63-1305 Judgments, I.C §33-802 Judgment Obligations, temporary Override/Supplemental, and School Emergency funds increment</t>
  </si>
  <si>
    <t>Market Value Area:</t>
  </si>
  <si>
    <t>Less U/R Increment</t>
  </si>
  <si>
    <t>U/R Increment Values</t>
  </si>
  <si>
    <t>Taxable Value plus Increment</t>
  </si>
  <si>
    <t>County</t>
  </si>
  <si>
    <t>(A) Net Taxable Market Value</t>
  </si>
  <si>
    <t>(B) Total Net Increment Value</t>
  </si>
  <si>
    <t>(C) Partial Increment Value</t>
  </si>
  <si>
    <t>(D) Increment Value of Annexed Area Only</t>
  </si>
  <si>
    <t>Net Value plus ALL Increment  (A+B)</t>
  </si>
  <si>
    <t>Net Value plus Partial Increment Only (A+C)</t>
  </si>
  <si>
    <t>Net Value plus Annexation Increment Only (A+D)</t>
  </si>
  <si>
    <t>Total Value:</t>
  </si>
  <si>
    <t>U/R Key Code:</t>
  </si>
  <si>
    <t>U/R Key Code</t>
  </si>
  <si>
    <t>Leave Blank if NO U/R Increment added.</t>
  </si>
  <si>
    <t>1 = All increment added.</t>
  </si>
  <si>
    <t>Levy Calculation Area</t>
  </si>
  <si>
    <t>2 = Partial increment added.</t>
  </si>
  <si>
    <t>Maximum Levy</t>
  </si>
  <si>
    <t>3 = Annexation increment added.</t>
  </si>
  <si>
    <t>Limit Testing Area</t>
  </si>
  <si>
    <t>Levy Rate</t>
  </si>
  <si>
    <t>Maximum Levy Rate</t>
  </si>
  <si>
    <t>"Over Max"</t>
  </si>
  <si>
    <t>Totals:</t>
  </si>
  <si>
    <t>Voter Approved Fund Tracker</t>
  </si>
  <si>
    <t>Attach to L-2 Form If Applicable</t>
  </si>
  <si>
    <t>District Name:</t>
  </si>
  <si>
    <t>Term of Initiative</t>
  </si>
  <si>
    <t>Annual Amount Authorized by Voters</t>
  </si>
  <si>
    <t>1st Calendar Year Levied</t>
  </si>
  <si>
    <t>Override Funds Available to All Districts</t>
  </si>
  <si>
    <t>2 Yr Override I.C. §63-802</t>
  </si>
  <si>
    <t>Permanent Override I.C.§63-802</t>
  </si>
  <si>
    <t>Prior Year 
P-Tax $</t>
  </si>
  <si>
    <t>% Change (+/- 20% Explanation Required)</t>
  </si>
  <si>
    <t>"Yes" = Explanation 
Required</t>
  </si>
  <si>
    <t>Attach to your L-2 form and return to your County Clerk.</t>
  </si>
  <si>
    <t>(16)</t>
  </si>
  <si>
    <t>Please enter any U/R increment</t>
  </si>
  <si>
    <t>maximum levy rate below.</t>
  </si>
  <si>
    <t>Enter the fund's</t>
  </si>
  <si>
    <t>Computation of allowable 3% budget increase:</t>
  </si>
  <si>
    <r>
      <t xml:space="preserve">value added if </t>
    </r>
    <r>
      <rPr>
        <b/>
        <u/>
        <sz val="12"/>
        <rFont val="Times New Roman"/>
        <family val="1"/>
      </rPr>
      <t>first certified</t>
    </r>
    <r>
      <rPr>
        <b/>
        <sz val="12"/>
        <rFont val="Times New Roman"/>
        <family val="1"/>
      </rPr>
      <t xml:space="preserve"> after 12/31/2007.  For Bonds, and Plant Facility, increment value added if </t>
    </r>
    <r>
      <rPr>
        <b/>
        <u/>
        <sz val="12"/>
        <rFont val="Times New Roman"/>
        <family val="1"/>
      </rPr>
      <t xml:space="preserve">voter approved </t>
    </r>
    <r>
      <rPr>
        <b/>
        <sz val="12"/>
        <rFont val="Times New Roman"/>
        <family val="1"/>
      </rPr>
      <t>after 12/31/2007, or if new RAA or RAA annexation.</t>
    </r>
  </si>
  <si>
    <t>For any existing funds, the levy may need to be computed using part of the increment value if boundary changes have occurred.</t>
  </si>
  <si>
    <t>Total Non-Exempt Allowable Budget (before P-tax Replacement and P-tax Substitute Funds deductions):</t>
  </si>
  <si>
    <t>(17)</t>
  </si>
  <si>
    <t>(18)</t>
  </si>
  <si>
    <t>(19)</t>
  </si>
  <si>
    <t>New Construction Roll allowable budget increase (multiply line 5 by line 4).</t>
  </si>
  <si>
    <t>Annexation allowable budget increase (multiply line 7 by line 4).</t>
  </si>
  <si>
    <t>New Construction &amp; Annexation allowable budget increases calculation:</t>
  </si>
  <si>
    <t>Add lines 1+2+3+6+8</t>
  </si>
  <si>
    <t>Enter the total forgone amount reported on the "Maximum Budget and Forgone Amount Worksheet."</t>
  </si>
  <si>
    <t>Maximum Allowable Non-exempt Property Tax, Including Forgone Amount, That Can Be Levied:</t>
  </si>
  <si>
    <t>Title</t>
  </si>
  <si>
    <t>Date</t>
  </si>
  <si>
    <t>* = The reported amount excludes the I.C.§ 63-1305C refund.</t>
  </si>
  <si>
    <t>Enter the recovered Homeowner's Exemption property tax reported in column 2.</t>
  </si>
  <si>
    <t>Enter the Solar Farm Tax reported in column 1.</t>
  </si>
  <si>
    <t>Enter the total amount you received for Solar Farm Tax from the immediate prior year.</t>
  </si>
  <si>
    <t>*Enter the amount from the "Highest Non-Exempt P-Tax Budget + P-Tax Replacement" column from the 
"Maximum Budget and Forgone Amount Worksheet."</t>
  </si>
  <si>
    <t>Enter the total amount reported in column 3.</t>
  </si>
  <si>
    <t>2020 Dollar Certification of Budget Request to Board of County Commissioners L-2</t>
  </si>
  <si>
    <t>2020 L-2 Worksheet (must be attached to the L-2 form)</t>
  </si>
  <si>
    <t>Enter the 2019 non-exempt levy rate from the "Maximum Budget and Forgone Worksheet".</t>
  </si>
  <si>
    <t>Enter the 2020 value of district's new construction roll from each applicable county below:</t>
  </si>
  <si>
    <t>Enter the 2020 value of district's annexation value from the applicable county below:</t>
  </si>
  <si>
    <r>
      <t>Information below is reported in indicated columns of the "</t>
    </r>
    <r>
      <rPr>
        <b/>
        <u/>
        <sz val="12"/>
        <rFont val="Times New Roman"/>
        <family val="1"/>
      </rPr>
      <t>Recovered/Recaptured Property Tax and Refund List</t>
    </r>
    <r>
      <rPr>
        <b/>
        <sz val="12"/>
        <rFont val="Times New Roman"/>
        <family val="1"/>
      </rPr>
      <t xml:space="preserve">":  </t>
    </r>
  </si>
  <si>
    <t>Plant Facilities (Maximum of 10 yrs)</t>
  </si>
  <si>
    <t>Plant Facilities Funds for Library, and Community College districts</t>
  </si>
  <si>
    <t>Enter the total amount reported in column 4.</t>
  </si>
  <si>
    <t>Forgone Amount Section:  Please complete this section even if you don't plan on using your forgone amount.</t>
  </si>
  <si>
    <t>Enter the forgone amount to be recovered in your budget.  This amount can't exceed what is reported on the attached resolution.</t>
  </si>
  <si>
    <t>Enter the 2020 value of annexation from property assessed by the county.</t>
  </si>
  <si>
    <t>Maximum non-exempt property tax budget including forgone amount.  Line 9 minus 16 plus 18.</t>
  </si>
  <si>
    <t>District Bond Initiative (Voter Approved Bonds)</t>
  </si>
  <si>
    <t>Explanation (If Required):</t>
  </si>
  <si>
    <t xml:space="preserve">Current Year's Total Bond Fund (Reported on L-2 Col. 6):  </t>
  </si>
  <si>
    <t>Current Year
P-Tax $</t>
  </si>
  <si>
    <t>Amount Authorized by Voters</t>
  </si>
  <si>
    <t>If voters approved an increase in the annual amount but did not change the term enter the amount of increase here:</t>
  </si>
  <si>
    <r>
      <t xml:space="preserve">Date of Election
</t>
    </r>
    <r>
      <rPr>
        <b/>
        <sz val="9"/>
        <color indexed="8"/>
        <rFont val="Times New Roman"/>
        <family val="1"/>
      </rPr>
      <t>(If current year attach copy of Ballot)</t>
    </r>
  </si>
  <si>
    <r>
      <t xml:space="preserve">Date of Election
</t>
    </r>
    <r>
      <rPr>
        <b/>
        <sz val="9"/>
        <color theme="1"/>
        <rFont val="Times New Roman"/>
        <family val="1"/>
      </rPr>
      <t>(If current year attach copy of Ballot)</t>
    </r>
  </si>
  <si>
    <t>5a</t>
  </si>
  <si>
    <t>5b</t>
  </si>
  <si>
    <t>(21)</t>
  </si>
  <si>
    <t>(22)</t>
  </si>
  <si>
    <t>Balance Before</t>
  </si>
  <si>
    <t>Enter the total of lines 10 thru 15: (Col. 5(a) total of L-2 must equal this amount).</t>
  </si>
  <si>
    <t>(20)</t>
  </si>
  <si>
    <t>(20a)</t>
  </si>
  <si>
    <t xml:space="preserve"> (Line 20 of Worksheet)</t>
  </si>
  <si>
    <t>5c</t>
  </si>
  <si>
    <t>Col. 2 minus
 (Cols. 3+4+ 5(a+c))</t>
  </si>
  <si>
    <t>Non-Exempt Total:</t>
  </si>
  <si>
    <t>NON-EXEMPT FUNDS</t>
  </si>
  <si>
    <t>EXEMPT FUNDS (Voter Approved Initiatives, Bonds, and/or Judgment Funds)</t>
  </si>
  <si>
    <t>MAXIMUM AVALIBLE FORGONE</t>
  </si>
  <si>
    <t>Total Non-Exempt Balance To Be Levied (Districtuse Column 6 Total)</t>
  </si>
  <si>
    <t>*Total Forgone To Be Reserved</t>
  </si>
  <si>
    <t>FORGONE CALCULATION</t>
  </si>
  <si>
    <t>AVALIBLE FORGONE</t>
  </si>
  <si>
    <t>SUM OF NON-LEVY FUNDS</t>
  </si>
  <si>
    <t>*  Do not include revenue allocated to urban renewal agencies.</t>
  </si>
  <si>
    <t>I have attached the adopted and signed resolution indicating the amount of forgone to be reserved or recovered.</t>
  </si>
  <si>
    <r>
      <t xml:space="preserve">I, the undersigned, attest that a public hearing was held and a resolution was adopted to: </t>
    </r>
    <r>
      <rPr>
        <b/>
        <u/>
        <sz val="14"/>
        <rFont val="Times New Roman"/>
        <family val="1"/>
      </rPr>
      <t/>
    </r>
  </si>
  <si>
    <r>
      <rPr>
        <b/>
        <u/>
        <sz val="12"/>
        <rFont val="Times New Roman"/>
        <family val="1"/>
      </rPr>
      <t>RECOVER</t>
    </r>
    <r>
      <rPr>
        <sz val="12"/>
        <rFont val="Times New Roman"/>
        <family val="1"/>
      </rPr>
      <t xml:space="preserve"> existing forgone amount of $____________. (must match line 18 of the L-2 worksheet) </t>
    </r>
  </si>
  <si>
    <t xml:space="preserve"> I.C. § 63-802 (1f)</t>
  </si>
  <si>
    <t>Reserved forgone must be included in published budget and budget hearing (If required).</t>
  </si>
  <si>
    <t>Resolution stating the amount to be reserved is required.</t>
  </si>
  <si>
    <t>EFO00078_07-16-2020</t>
  </si>
  <si>
    <t>(23)</t>
  </si>
  <si>
    <t>Total Non-Exempt Allowable Budget (L2Wrksht Line 9)</t>
  </si>
  <si>
    <t>Highest 3 year Non-Exempt P-Tax Budget + P-Tax Replacement (L2Wrksht Line 1)</t>
  </si>
  <si>
    <t>Maximum Available Forgone (Line 1 less Line 2):</t>
  </si>
  <si>
    <t>Maximum non-exempt property tax budget (L2 Wrksht Line 19)</t>
  </si>
  <si>
    <t>(20b)</t>
  </si>
  <si>
    <t>City</t>
  </si>
  <si>
    <t>COUNTY</t>
  </si>
  <si>
    <t>(Line 21 of Worksheet)</t>
  </si>
  <si>
    <t xml:space="preserve">COUNTY </t>
  </si>
  <si>
    <r>
      <t xml:space="preserve">Other revenue </t>
    </r>
    <r>
      <rPr>
        <b/>
        <i/>
        <u/>
        <sz val="8"/>
        <rFont val="Times New Roman"/>
        <family val="1"/>
      </rPr>
      <t>NOT</t>
    </r>
    <r>
      <rPr>
        <b/>
        <sz val="8"/>
        <rFont val="Times New Roman"/>
        <family val="1"/>
      </rPr>
      <t xml:space="preserve"> shown in Column 5(a,b)</t>
    </r>
  </si>
  <si>
    <t>CITY</t>
  </si>
  <si>
    <t>Property Tax Replacement</t>
  </si>
  <si>
    <t>(16 of Worksheet)</t>
  </si>
  <si>
    <t>EFO00078_08-06-2020</t>
  </si>
  <si>
    <t>L-2 Col 5(c) + Col 6</t>
  </si>
  <si>
    <t>Hypothetical</t>
  </si>
  <si>
    <t>Non-Exempt</t>
  </si>
  <si>
    <t>Urban Renewal Agency (URA) Allocation (Provided By Idaho State Tax Commission)</t>
  </si>
  <si>
    <t>District Name: CITY</t>
  </si>
  <si>
    <t>City Only - For Cities Using Governors Public Safety Grant Initiative Funds</t>
  </si>
  <si>
    <t>Approved GPSGI**</t>
  </si>
  <si>
    <t>GPSGI Less Adjustment</t>
  </si>
  <si>
    <t>GPSGI Adjustment</t>
  </si>
  <si>
    <t>Governor's Public Safety Grant Initiative (GPSGI)</t>
  </si>
  <si>
    <t>Enter Amount Approved for Governor Public Safety Grant Initiative (GPSGI):</t>
  </si>
  <si>
    <t>District Revenue for Administrative Expense (3% of GPSGI)</t>
  </si>
  <si>
    <r>
      <t xml:space="preserve">Non-exempt property tax budget less GPSGI adjustment (Line 20 - Line 20(a+b)) </t>
    </r>
    <r>
      <rPr>
        <b/>
        <sz val="12"/>
        <rFont val="Times New Roman"/>
        <family val="1"/>
      </rPr>
      <t>(Must match col. 5(c) budget total of L-2)</t>
    </r>
  </si>
  <si>
    <t>Less 3% Budget Increase: Required For GPSGI Funds (Line 2)</t>
  </si>
  <si>
    <t>Maximum non-exempt property tax budget including forgone and GPSGI amount.  (Line 21- Line 22)</t>
  </si>
  <si>
    <t>* Governor's Public Safety Grant Initiative (GPSGI) can only be applied to the appropriate non-exempt funds</t>
  </si>
  <si>
    <t>**Governor's Public Safety Grant Initiative (GPSGI) shown in 5(b) can only be applied to the appropriate non-exempt funds</t>
  </si>
  <si>
    <r>
      <rPr>
        <b/>
        <u/>
        <sz val="12"/>
        <rFont val="Times New Roman"/>
        <family val="1"/>
      </rPr>
      <t>RESERVE</t>
    </r>
    <r>
      <rPr>
        <sz val="12"/>
        <rFont val="Times New Roman"/>
        <family val="1"/>
      </rPr>
      <t xml:space="preserve"> the current year's forgone amount $</t>
    </r>
    <r>
      <rPr>
        <u/>
        <sz val="12"/>
        <rFont val="Times New Roman"/>
        <family val="1"/>
      </rPr>
      <t xml:space="preserve">               </t>
    </r>
    <r>
      <rPr>
        <sz val="12"/>
        <rFont val="Times New Roman"/>
        <family val="1"/>
      </rPr>
      <t xml:space="preserve">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</si>
</sst>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yyyy"/>
    <numFmt numFmtId="166" formatCode="0.000000000"/>
    <numFmt numFmtId="167" formatCode="_(&quot;$&quot;* #,##0_);_(&quot;$&quot;* \(#,##0\);_(&quot;$&quot;* &quot;-&quot;??_);_(@_)"/>
    <numFmt numFmtId="168" formatCode="&quot;$&quot;#,##0"/>
  </numFmts>
  <fonts count="25" x14ac:knownFonts="1">
    <font>
      <sz val="12"/>
      <name val="Times New Roman"/>
    </font>
    <font>
      <sz val="12"/>
      <color theme="1"/>
      <name val="Times New Roman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u/>
      <sz val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2"/>
    </font>
    <font>
      <b/>
      <u/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u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indexed="8"/>
      <name val="Times New Roman"/>
      <family val="1"/>
    </font>
    <font>
      <b/>
      <sz val="16"/>
      <color theme="1"/>
      <name val="Times New Roman"/>
      <family val="1"/>
    </font>
    <font>
      <u/>
      <sz val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348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3" fillId="2" borderId="4" xfId="0" applyFont="1" applyFill="1" applyBorder="1"/>
    <xf numFmtId="0" fontId="3" fillId="2" borderId="5" xfId="0" applyFont="1" applyFill="1" applyBorder="1"/>
    <xf numFmtId="0" fontId="4" fillId="2" borderId="14" xfId="0" applyFont="1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164" fontId="0" fillId="0" borderId="3" xfId="1" applyNumberFormat="1" applyFont="1" applyBorder="1"/>
    <xf numFmtId="0" fontId="0" fillId="0" borderId="9" xfId="0" applyBorder="1"/>
    <xf numFmtId="0" fontId="4" fillId="2" borderId="15" xfId="0" applyFont="1" applyFill="1" applyBorder="1" applyAlignment="1">
      <alignment horizontal="centerContinuous"/>
    </xf>
    <xf numFmtId="0" fontId="0" fillId="0" borderId="8" xfId="0" applyBorder="1"/>
    <xf numFmtId="0" fontId="0" fillId="0" borderId="10" xfId="0" applyBorder="1"/>
    <xf numFmtId="0" fontId="4" fillId="0" borderId="11" xfId="0" applyFont="1" applyBorder="1"/>
    <xf numFmtId="0" fontId="4" fillId="0" borderId="12" xfId="0" applyFont="1" applyBorder="1"/>
    <xf numFmtId="0" fontId="0" fillId="0" borderId="4" xfId="0" applyBorder="1" applyAlignment="1">
      <alignment wrapText="1"/>
    </xf>
    <xf numFmtId="0" fontId="4" fillId="2" borderId="14" xfId="0" applyFont="1" applyFill="1" applyBorder="1"/>
    <xf numFmtId="0" fontId="4" fillId="2" borderId="4" xfId="0" applyFont="1" applyFill="1" applyBorder="1" applyAlignment="1">
      <alignment horizontal="right" wrapText="1"/>
    </xf>
    <xf numFmtId="0" fontId="4" fillId="4" borderId="3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3" fillId="0" borderId="25" xfId="0" applyFont="1" applyBorder="1"/>
    <xf numFmtId="0" fontId="3" fillId="2" borderId="17" xfId="0" applyFont="1" applyFill="1" applyBorder="1"/>
    <xf numFmtId="0" fontId="0" fillId="0" borderId="26" xfId="0" applyBorder="1"/>
    <xf numFmtId="0" fontId="0" fillId="0" borderId="25" xfId="0" applyBorder="1"/>
    <xf numFmtId="164" fontId="0" fillId="2" borderId="15" xfId="6" applyNumberFormat="1" applyFont="1" applyFill="1" applyBorder="1"/>
    <xf numFmtId="164" fontId="0" fillId="2" borderId="12" xfId="6" applyNumberFormat="1" applyFont="1" applyFill="1" applyBorder="1"/>
    <xf numFmtId="164" fontId="0" fillId="2" borderId="13" xfId="6" applyNumberFormat="1" applyFont="1" applyFill="1" applyBorder="1"/>
    <xf numFmtId="164" fontId="4" fillId="0" borderId="18" xfId="6" quotePrefix="1" applyNumberFormat="1" applyFont="1" applyBorder="1" applyAlignment="1">
      <alignment horizontal="center"/>
    </xf>
    <xf numFmtId="164" fontId="0" fillId="0" borderId="18" xfId="6" applyNumberFormat="1" applyFont="1" applyBorder="1"/>
    <xf numFmtId="164" fontId="0" fillId="0" borderId="3" xfId="6" applyNumberFormat="1" applyFont="1" applyBorder="1"/>
    <xf numFmtId="164" fontId="0" fillId="2" borderId="16" xfId="6" applyNumberFormat="1" applyFont="1" applyFill="1" applyBorder="1"/>
    <xf numFmtId="164" fontId="4" fillId="3" borderId="3" xfId="6" quotePrefix="1" applyNumberFormat="1" applyFont="1" applyFill="1" applyBorder="1" applyAlignment="1">
      <alignment horizontal="center"/>
    </xf>
    <xf numFmtId="164" fontId="3" fillId="0" borderId="3" xfId="6" quotePrefix="1" applyNumberFormat="1" applyFont="1" applyBorder="1" applyAlignment="1">
      <alignment horizontal="center"/>
    </xf>
    <xf numFmtId="164" fontId="4" fillId="4" borderId="3" xfId="6" quotePrefix="1" applyNumberFormat="1" applyFont="1" applyFill="1" applyBorder="1" applyAlignment="1">
      <alignment horizontal="center"/>
    </xf>
    <xf numFmtId="164" fontId="4" fillId="2" borderId="3" xfId="6" quotePrefix="1" applyNumberFormat="1" applyFont="1" applyFill="1" applyBorder="1" applyAlignment="1">
      <alignment horizontal="center"/>
    </xf>
    <xf numFmtId="164" fontId="0" fillId="3" borderId="3" xfId="6" applyNumberFormat="1" applyFont="1" applyFill="1" applyBorder="1"/>
    <xf numFmtId="164" fontId="4" fillId="0" borderId="3" xfId="6" quotePrefix="1" applyNumberFormat="1" applyFont="1" applyBorder="1" applyAlignment="1">
      <alignment horizontal="center"/>
    </xf>
    <xf numFmtId="0" fontId="4" fillId="0" borderId="0" xfId="0" applyFont="1"/>
    <xf numFmtId="0" fontId="4" fillId="0" borderId="8" xfId="14" applyFont="1" applyBorder="1" applyAlignment="1">
      <alignment horizontal="centerContinuous"/>
    </xf>
    <xf numFmtId="0" fontId="2" fillId="0" borderId="9" xfId="14" applyBorder="1" applyAlignment="1">
      <alignment horizontal="centerContinuous"/>
    </xf>
    <xf numFmtId="0" fontId="2" fillId="0" borderId="10" xfId="14" applyBorder="1" applyAlignment="1">
      <alignment horizontal="centerContinuous"/>
    </xf>
    <xf numFmtId="0" fontId="4" fillId="0" borderId="28" xfId="14" applyFont="1" applyBorder="1" applyAlignment="1">
      <alignment horizontal="centerContinuous"/>
    </xf>
    <xf numFmtId="0" fontId="2" fillId="0" borderId="0" xfId="14" applyAlignment="1">
      <alignment horizontal="centerContinuous"/>
    </xf>
    <xf numFmtId="0" fontId="2" fillId="0" borderId="29" xfId="14" applyBorder="1" applyAlignment="1">
      <alignment horizontal="centerContinuous"/>
    </xf>
    <xf numFmtId="0" fontId="10" fillId="7" borderId="14" xfId="0" applyFont="1" applyFill="1" applyBorder="1"/>
    <xf numFmtId="0" fontId="2" fillId="7" borderId="15" xfId="0" applyFont="1" applyFill="1" applyBorder="1"/>
    <xf numFmtId="0" fontId="2" fillId="0" borderId="12" xfId="14" applyBorder="1" applyAlignment="1">
      <alignment horizontal="centerContinuous"/>
    </xf>
    <xf numFmtId="0" fontId="2" fillId="0" borderId="13" xfId="14" applyBorder="1" applyAlignment="1">
      <alignment horizontal="centerContinuous"/>
    </xf>
    <xf numFmtId="0" fontId="4" fillId="2" borderId="8" xfId="14" applyFont="1" applyFill="1" applyBorder="1" applyAlignment="1">
      <alignment horizontal="center" vertical="center"/>
    </xf>
    <xf numFmtId="0" fontId="4" fillId="2" borderId="30" xfId="14" applyFont="1" applyFill="1" applyBorder="1" applyAlignment="1">
      <alignment horizontal="center" vertical="center"/>
    </xf>
    <xf numFmtId="0" fontId="4" fillId="2" borderId="31" xfId="14" applyFont="1" applyFill="1" applyBorder="1" applyAlignment="1">
      <alignment horizontal="center" wrapText="1"/>
    </xf>
    <xf numFmtId="0" fontId="4" fillId="2" borderId="8" xfId="14" applyFont="1" applyFill="1" applyBorder="1" applyAlignment="1">
      <alignment horizontal="center" wrapText="1"/>
    </xf>
    <xf numFmtId="0" fontId="4" fillId="2" borderId="32" xfId="14" applyFont="1" applyFill="1" applyBorder="1" applyAlignment="1">
      <alignment horizontal="center" wrapText="1"/>
    </xf>
    <xf numFmtId="37" fontId="2" fillId="0" borderId="4" xfId="1" applyNumberFormat="1" applyBorder="1" applyProtection="1">
      <protection locked="0"/>
    </xf>
    <xf numFmtId="37" fontId="2" fillId="0" borderId="4" xfId="1" applyNumberFormat="1" applyBorder="1" applyAlignment="1" applyProtection="1">
      <alignment horizontal="center" wrapText="1"/>
      <protection locked="0"/>
    </xf>
    <xf numFmtId="37" fontId="2" fillId="8" borderId="33" xfId="8" applyNumberFormat="1" applyFill="1" applyBorder="1"/>
    <xf numFmtId="37" fontId="2" fillId="8" borderId="34" xfId="8" applyNumberFormat="1" applyFill="1" applyBorder="1"/>
    <xf numFmtId="37" fontId="2" fillId="8" borderId="35" xfId="8" applyNumberFormat="1" applyFill="1" applyBorder="1"/>
    <xf numFmtId="37" fontId="4" fillId="7" borderId="4" xfId="1" applyNumberFormat="1" applyFont="1" applyFill="1" applyBorder="1" applyProtection="1">
      <protection locked="0"/>
    </xf>
    <xf numFmtId="37" fontId="4" fillId="7" borderId="4" xfId="1" applyNumberFormat="1" applyFont="1" applyFill="1" applyBorder="1" applyAlignment="1" applyProtection="1">
      <alignment horizontal="center" wrapText="1"/>
      <protection locked="0"/>
    </xf>
    <xf numFmtId="37" fontId="4" fillId="7" borderId="36" xfId="8" applyNumberFormat="1" applyFont="1" applyFill="1" applyBorder="1" applyProtection="1">
      <protection locked="0"/>
    </xf>
    <xf numFmtId="37" fontId="4" fillId="7" borderId="37" xfId="8" applyNumberFormat="1" applyFont="1" applyFill="1" applyBorder="1" applyProtection="1">
      <protection locked="0"/>
    </xf>
    <xf numFmtId="37" fontId="4" fillId="7" borderId="38" xfId="8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4" fillId="7" borderId="27" xfId="0" applyFont="1" applyFill="1" applyBorder="1" applyAlignment="1" applyProtection="1">
      <alignment horizontal="center"/>
      <protection locked="0"/>
    </xf>
    <xf numFmtId="0" fontId="4" fillId="7" borderId="27" xfId="0" quotePrefix="1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8" borderId="32" xfId="0" applyFont="1" applyFill="1" applyBorder="1" applyAlignment="1" applyProtection="1">
      <alignment horizontal="center"/>
      <protection locked="0"/>
    </xf>
    <xf numFmtId="0" fontId="3" fillId="8" borderId="39" xfId="0" applyFont="1" applyFill="1" applyBorder="1" applyAlignment="1" applyProtection="1">
      <alignment horizontal="center"/>
      <protection locked="0"/>
    </xf>
    <xf numFmtId="0" fontId="0" fillId="0" borderId="3" xfId="0" applyBorder="1"/>
    <xf numFmtId="0" fontId="14" fillId="7" borderId="8" xfId="0" applyFont="1" applyFill="1" applyBorder="1" applyAlignment="1">
      <alignment horizontal="centerContinuous"/>
    </xf>
    <xf numFmtId="0" fontId="14" fillId="7" borderId="9" xfId="0" applyFont="1" applyFill="1" applyBorder="1" applyAlignment="1">
      <alignment horizontal="centerContinuous"/>
    </xf>
    <xf numFmtId="0" fontId="14" fillId="7" borderId="10" xfId="0" applyFont="1" applyFill="1" applyBorder="1" applyAlignment="1">
      <alignment horizontal="centerContinuous"/>
    </xf>
    <xf numFmtId="0" fontId="14" fillId="7" borderId="11" xfId="0" applyFont="1" applyFill="1" applyBorder="1" applyAlignment="1">
      <alignment horizontal="centerContinuous"/>
    </xf>
    <xf numFmtId="0" fontId="14" fillId="7" borderId="12" xfId="0" applyFont="1" applyFill="1" applyBorder="1" applyAlignment="1">
      <alignment horizontal="centerContinuous"/>
    </xf>
    <xf numFmtId="0" fontId="14" fillId="7" borderId="13" xfId="0" applyFont="1" applyFill="1" applyBorder="1" applyAlignment="1">
      <alignment horizontal="centerContinuous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5" fillId="7" borderId="14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Continuous"/>
    </xf>
    <xf numFmtId="0" fontId="15" fillId="7" borderId="15" xfId="0" applyFont="1" applyFill="1" applyBorder="1" applyAlignment="1">
      <alignment horizontal="centerContinuous"/>
    </xf>
    <xf numFmtId="0" fontId="15" fillId="7" borderId="16" xfId="0" applyFont="1" applyFill="1" applyBorder="1" applyAlignment="1">
      <alignment horizontal="centerContinuous"/>
    </xf>
    <xf numFmtId="0" fontId="0" fillId="0" borderId="40" xfId="0" applyBorder="1"/>
    <xf numFmtId="9" fontId="0" fillId="0" borderId="3" xfId="26" applyFont="1" applyBorder="1"/>
    <xf numFmtId="0" fontId="15" fillId="0" borderId="3" xfId="0" applyFont="1" applyBorder="1" applyAlignment="1">
      <alignment horizontal="center"/>
    </xf>
    <xf numFmtId="0" fontId="16" fillId="0" borderId="0" xfId="0" applyFont="1"/>
    <xf numFmtId="0" fontId="4" fillId="0" borderId="43" xfId="20" applyFont="1" applyBorder="1" applyProtection="1">
      <protection locked="0"/>
    </xf>
    <xf numFmtId="0" fontId="2" fillId="0" borderId="43" xfId="20" applyBorder="1" applyProtection="1">
      <protection locked="0"/>
    </xf>
    <xf numFmtId="0" fontId="4" fillId="2" borderId="43" xfId="20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right"/>
    </xf>
    <xf numFmtId="0" fontId="0" fillId="0" borderId="12" xfId="0" applyBorder="1"/>
    <xf numFmtId="0" fontId="0" fillId="0" borderId="24" xfId="0" applyBorder="1"/>
    <xf numFmtId="0" fontId="4" fillId="2" borderId="14" xfId="0" applyFont="1" applyFill="1" applyBorder="1" applyAlignment="1">
      <alignment wrapText="1"/>
    </xf>
    <xf numFmtId="164" fontId="4" fillId="3" borderId="18" xfId="6" quotePrefix="1" applyNumberFormat="1" applyFont="1" applyFill="1" applyBorder="1" applyAlignment="1">
      <alignment horizontal="center"/>
    </xf>
    <xf numFmtId="164" fontId="2" fillId="0" borderId="3" xfId="1" applyNumberFormat="1" applyBorder="1"/>
    <xf numFmtId="164" fontId="2" fillId="0" borderId="3" xfId="6" applyNumberFormat="1" applyBorder="1"/>
    <xf numFmtId="0" fontId="2" fillId="0" borderId="1" xfId="0" applyFont="1" applyBorder="1"/>
    <xf numFmtId="164" fontId="0" fillId="0" borderId="18" xfId="1" applyNumberFormat="1" applyFont="1" applyBorder="1"/>
    <xf numFmtId="0" fontId="9" fillId="0" borderId="4" xfId="0" applyFont="1" applyBorder="1"/>
    <xf numFmtId="166" fontId="0" fillId="0" borderId="3" xfId="6" applyNumberFormat="1" applyFont="1" applyBorder="1"/>
    <xf numFmtId="0" fontId="2" fillId="0" borderId="4" xfId="0" applyFont="1" applyBorder="1" applyAlignment="1">
      <alignment wrapText="1"/>
    </xf>
    <xf numFmtId="0" fontId="0" fillId="0" borderId="3" xfId="0" applyBorder="1" applyAlignment="1">
      <alignment horizontal="center"/>
    </xf>
    <xf numFmtId="167" fontId="0" fillId="0" borderId="3" xfId="27" applyNumberFormat="1" applyFont="1" applyBorder="1"/>
    <xf numFmtId="167" fontId="0" fillId="0" borderId="19" xfId="27" applyNumberFormat="1" applyFont="1" applyBorder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167" fontId="0" fillId="0" borderId="0" xfId="27" applyNumberFormat="1" applyFont="1" applyFill="1" applyBorder="1"/>
    <xf numFmtId="9" fontId="0" fillId="0" borderId="0" xfId="26" applyFont="1" applyFill="1" applyBorder="1" applyAlignment="1">
      <alignment horizontal="center"/>
    </xf>
    <xf numFmtId="168" fontId="0" fillId="0" borderId="42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7" fontId="0" fillId="0" borderId="42" xfId="27" applyNumberFormat="1" applyFont="1" applyBorder="1"/>
    <xf numFmtId="0" fontId="2" fillId="0" borderId="4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5" xfId="0" applyBorder="1"/>
    <xf numFmtId="0" fontId="20" fillId="7" borderId="32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0" fillId="0" borderId="42" xfId="0" applyNumberForma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4" fillId="2" borderId="14" xfId="14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18" fillId="0" borderId="3" xfId="0" applyFont="1" applyBorder="1"/>
    <xf numFmtId="0" fontId="0" fillId="0" borderId="2" xfId="0" applyBorder="1" applyAlignment="1">
      <alignment horizontal="center"/>
    </xf>
    <xf numFmtId="0" fontId="3" fillId="9" borderId="32" xfId="0" applyFont="1" applyFill="1" applyBorder="1" applyAlignment="1" applyProtection="1">
      <alignment horizontal="center"/>
      <protection locked="0"/>
    </xf>
    <xf numFmtId="0" fontId="3" fillId="9" borderId="39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2" fillId="0" borderId="4" xfId="0" applyFont="1" applyBorder="1"/>
    <xf numFmtId="164" fontId="4" fillId="9" borderId="3" xfId="6" applyNumberFormat="1" applyFont="1" applyFill="1" applyBorder="1"/>
    <xf numFmtId="164" fontId="4" fillId="0" borderId="3" xfId="6" quotePrefix="1" applyNumberFormat="1" applyFont="1" applyFill="1" applyBorder="1" applyAlignment="1">
      <alignment horizontal="center"/>
    </xf>
    <xf numFmtId="164" fontId="0" fillId="0" borderId="3" xfId="6" applyNumberFormat="1" applyFont="1" applyFill="1" applyBorder="1"/>
    <xf numFmtId="0" fontId="4" fillId="0" borderId="39" xfId="0" applyFont="1" applyBorder="1" applyAlignment="1">
      <alignment horizontal="right"/>
    </xf>
    <xf numFmtId="0" fontId="5" fillId="7" borderId="19" xfId="0" applyFont="1" applyFill="1" applyBorder="1" applyAlignment="1">
      <alignment horizontal="center" wrapText="1"/>
    </xf>
    <xf numFmtId="0" fontId="5" fillId="7" borderId="18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165" fontId="7" fillId="7" borderId="8" xfId="0" applyNumberFormat="1" applyFont="1" applyFill="1" applyBorder="1" applyAlignment="1">
      <alignment horizontal="centerContinuous"/>
    </xf>
    <xf numFmtId="0" fontId="7" fillId="7" borderId="9" xfId="0" applyFont="1" applyFill="1" applyBorder="1" applyAlignment="1">
      <alignment horizontal="centerContinuous"/>
    </xf>
    <xf numFmtId="0" fontId="7" fillId="7" borderId="23" xfId="0" applyFont="1" applyFill="1" applyBorder="1" applyAlignment="1">
      <alignment horizontal="centerContinuous"/>
    </xf>
    <xf numFmtId="165" fontId="4" fillId="7" borderId="11" xfId="9" applyNumberFormat="1" applyFont="1" applyFill="1" applyBorder="1" applyAlignment="1">
      <alignment horizontal="centerContinuous"/>
    </xf>
    <xf numFmtId="0" fontId="7" fillId="7" borderId="12" xfId="0" applyFont="1" applyFill="1" applyBorder="1" applyAlignment="1">
      <alignment horizontal="centerContinuous"/>
    </xf>
    <xf numFmtId="0" fontId="7" fillId="7" borderId="24" xfId="0" applyFont="1" applyFill="1" applyBorder="1" applyAlignment="1">
      <alignment horizontal="centerContinuous"/>
    </xf>
    <xf numFmtId="164" fontId="18" fillId="0" borderId="3" xfId="1" applyNumberFormat="1" applyFont="1" applyBorder="1" applyProtection="1">
      <protection locked="0"/>
    </xf>
    <xf numFmtId="164" fontId="18" fillId="5" borderId="3" xfId="1" applyNumberFormat="1" applyFont="1" applyFill="1" applyBorder="1"/>
    <xf numFmtId="0" fontId="9" fillId="2" borderId="18" xfId="0" applyFont="1" applyFill="1" applyBorder="1" applyAlignment="1">
      <alignment horizontal="right"/>
    </xf>
    <xf numFmtId="0" fontId="18" fillId="8" borderId="18" xfId="0" applyFont="1" applyFill="1" applyBorder="1"/>
    <xf numFmtId="0" fontId="18" fillId="8" borderId="3" xfId="0" applyFont="1" applyFill="1" applyBorder="1"/>
    <xf numFmtId="0" fontId="9" fillId="2" borderId="48" xfId="0" applyFont="1" applyFill="1" applyBorder="1" applyAlignment="1">
      <alignment horizontal="right"/>
    </xf>
    <xf numFmtId="164" fontId="9" fillId="0" borderId="48" xfId="0" applyNumberFormat="1" applyFont="1" applyFill="1" applyBorder="1" applyAlignment="1">
      <alignment horizontal="right"/>
    </xf>
    <xf numFmtId="164" fontId="9" fillId="9" borderId="48" xfId="0" applyNumberFormat="1" applyFont="1" applyFill="1" applyBorder="1" applyAlignment="1">
      <alignment horizontal="right"/>
    </xf>
    <xf numFmtId="164" fontId="9" fillId="5" borderId="48" xfId="0" applyNumberFormat="1" applyFont="1" applyFill="1" applyBorder="1" applyAlignment="1">
      <alignment horizontal="right"/>
    </xf>
    <xf numFmtId="164" fontId="18" fillId="12" borderId="3" xfId="1" applyNumberFormat="1" applyFont="1" applyFill="1" applyBorder="1"/>
    <xf numFmtId="37" fontId="18" fillId="8" borderId="18" xfId="1" applyNumberFormat="1" applyFont="1" applyFill="1" applyBorder="1"/>
    <xf numFmtId="0" fontId="18" fillId="0" borderId="18" xfId="0" applyFont="1" applyBorder="1"/>
    <xf numFmtId="166" fontId="18" fillId="8" borderId="18" xfId="0" applyNumberFormat="1" applyFont="1" applyFill="1" applyBorder="1"/>
    <xf numFmtId="0" fontId="18" fillId="8" borderId="18" xfId="0" applyFont="1" applyFill="1" applyBorder="1" applyAlignment="1" applyProtection="1">
      <alignment horizontal="right"/>
      <protection locked="0"/>
    </xf>
    <xf numFmtId="0" fontId="18" fillId="8" borderId="18" xfId="0" applyFont="1" applyFill="1" applyBorder="1" applyAlignment="1" applyProtection="1">
      <alignment horizontal="center"/>
      <protection locked="0"/>
    </xf>
    <xf numFmtId="164" fontId="18" fillId="9" borderId="18" xfId="1" applyNumberFormat="1" applyFont="1" applyFill="1" applyBorder="1" applyProtection="1">
      <protection locked="0"/>
    </xf>
    <xf numFmtId="166" fontId="18" fillId="9" borderId="18" xfId="0" applyNumberFormat="1" applyFont="1" applyFill="1" applyBorder="1" applyProtection="1">
      <protection locked="0"/>
    </xf>
    <xf numFmtId="166" fontId="18" fillId="12" borderId="18" xfId="0" applyNumberFormat="1" applyFont="1" applyFill="1" applyBorder="1" applyProtection="1">
      <protection locked="0"/>
    </xf>
    <xf numFmtId="0" fontId="9" fillId="9" borderId="39" xfId="0" applyFont="1" applyFill="1" applyBorder="1" applyAlignment="1">
      <alignment horizontal="right"/>
    </xf>
    <xf numFmtId="37" fontId="9" fillId="7" borderId="27" xfId="1" applyNumberFormat="1" applyFont="1" applyFill="1" applyBorder="1"/>
    <xf numFmtId="0" fontId="9" fillId="10" borderId="27" xfId="0" applyFont="1" applyFill="1" applyBorder="1"/>
    <xf numFmtId="166" fontId="9" fillId="7" borderId="27" xfId="0" applyNumberFormat="1" applyFont="1" applyFill="1" applyBorder="1"/>
    <xf numFmtId="164" fontId="9" fillId="11" borderId="27" xfId="0" applyNumberFormat="1" applyFont="1" applyFill="1" applyBorder="1"/>
    <xf numFmtId="166" fontId="9" fillId="11" borderId="27" xfId="0" applyNumberFormat="1" applyFont="1" applyFill="1" applyBorder="1"/>
    <xf numFmtId="164" fontId="0" fillId="0" borderId="0" xfId="1" applyNumberFormat="1" applyFont="1"/>
    <xf numFmtId="0" fontId="2" fillId="0" borderId="3" xfId="0" applyFont="1" applyBorder="1"/>
    <xf numFmtId="0" fontId="0" fillId="12" borderId="3" xfId="0" applyFill="1" applyBorder="1"/>
    <xf numFmtId="164" fontId="0" fillId="0" borderId="3" xfId="0" applyNumberFormat="1" applyBorder="1"/>
    <xf numFmtId="0" fontId="2" fillId="0" borderId="3" xfId="0" applyFont="1" applyBorder="1" applyAlignment="1">
      <alignment horizontal="left"/>
    </xf>
    <xf numFmtId="164" fontId="2" fillId="0" borderId="3" xfId="1" applyNumberFormat="1" applyFont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164" fontId="0" fillId="12" borderId="3" xfId="1" applyNumberFormat="1" applyFont="1" applyFill="1" applyBorder="1"/>
    <xf numFmtId="0" fontId="4" fillId="0" borderId="3" xfId="0" applyFont="1" applyBorder="1"/>
    <xf numFmtId="164" fontId="4" fillId="0" borderId="3" xfId="0" applyNumberFormat="1" applyFont="1" applyBorder="1"/>
    <xf numFmtId="0" fontId="2" fillId="0" borderId="3" xfId="0" quotePrefix="1" applyFont="1" applyBorder="1" applyAlignment="1">
      <alignment horizontal="center"/>
    </xf>
    <xf numFmtId="0" fontId="2" fillId="0" borderId="3" xfId="1" quotePrefix="1" applyNumberFormat="1" applyFont="1" applyBorder="1" applyAlignment="1">
      <alignment horizontal="center"/>
    </xf>
    <xf numFmtId="0" fontId="18" fillId="0" borderId="19" xfId="0" applyFont="1" applyBorder="1"/>
    <xf numFmtId="164" fontId="18" fillId="0" borderId="19" xfId="1" applyNumberFormat="1" applyFont="1" applyBorder="1" applyProtection="1">
      <protection locked="0"/>
    </xf>
    <xf numFmtId="164" fontId="18" fillId="5" borderId="19" xfId="1" applyNumberFormat="1" applyFont="1" applyFill="1" applyBorder="1"/>
    <xf numFmtId="0" fontId="3" fillId="0" borderId="2" xfId="0" applyFont="1" applyBorder="1"/>
    <xf numFmtId="0" fontId="3" fillId="2" borderId="18" xfId="0" applyFont="1" applyFill="1" applyBorder="1" applyAlignment="1">
      <alignment horizontal="right"/>
    </xf>
    <xf numFmtId="0" fontId="3" fillId="2" borderId="25" xfId="0" applyFont="1" applyFill="1" applyBorder="1" applyAlignment="1">
      <alignment horizontal="right"/>
    </xf>
    <xf numFmtId="0" fontId="4" fillId="7" borderId="14" xfId="0" applyFont="1" applyFill="1" applyBorder="1" applyAlignment="1" applyProtection="1">
      <alignment horizontal="center"/>
      <protection locked="0"/>
    </xf>
    <xf numFmtId="0" fontId="4" fillId="11" borderId="27" xfId="0" applyFont="1" applyFill="1" applyBorder="1" applyAlignment="1" applyProtection="1">
      <alignment horizontal="center" vertical="center" wrapText="1"/>
      <protection locked="0"/>
    </xf>
    <xf numFmtId="164" fontId="18" fillId="12" borderId="19" xfId="1" applyNumberFormat="1" applyFont="1" applyFill="1" applyBorder="1"/>
    <xf numFmtId="0" fontId="18" fillId="0" borderId="49" xfId="0" applyFont="1" applyBorder="1"/>
    <xf numFmtId="164" fontId="18" fillId="12" borderId="49" xfId="1" applyNumberFormat="1" applyFont="1" applyFill="1" applyBorder="1"/>
    <xf numFmtId="164" fontId="18" fillId="5" borderId="49" xfId="1" applyNumberFormat="1" applyFont="1" applyFill="1" applyBorder="1"/>
    <xf numFmtId="0" fontId="9" fillId="2" borderId="50" xfId="0" applyFont="1" applyFill="1" applyBorder="1" applyAlignment="1">
      <alignment horizontal="right"/>
    </xf>
    <xf numFmtId="164" fontId="9" fillId="0" borderId="48" xfId="1" applyNumberFormat="1" applyFont="1" applyFill="1" applyBorder="1" applyAlignment="1">
      <alignment horizontal="right"/>
    </xf>
    <xf numFmtId="164" fontId="9" fillId="12" borderId="48" xfId="1" applyNumberFormat="1" applyFont="1" applyFill="1" applyBorder="1" applyAlignment="1">
      <alignment horizontal="right"/>
    </xf>
    <xf numFmtId="164" fontId="9" fillId="5" borderId="51" xfId="1" applyNumberFormat="1" applyFont="1" applyFill="1" applyBorder="1" applyAlignment="1">
      <alignment horizontal="right"/>
    </xf>
    <xf numFmtId="0" fontId="18" fillId="12" borderId="18" xfId="0" applyFont="1" applyFill="1" applyBorder="1"/>
    <xf numFmtId="166" fontId="18" fillId="12" borderId="18" xfId="0" applyNumberFormat="1" applyFont="1" applyFill="1" applyBorder="1"/>
    <xf numFmtId="0" fontId="18" fillId="12" borderId="18" xfId="0" applyFont="1" applyFill="1" applyBorder="1" applyAlignment="1" applyProtection="1">
      <alignment horizontal="right"/>
      <protection locked="0"/>
    </xf>
    <xf numFmtId="0" fontId="18" fillId="12" borderId="18" xfId="0" applyFont="1" applyFill="1" applyBorder="1" applyAlignment="1" applyProtection="1">
      <alignment horizontal="center"/>
      <protection locked="0"/>
    </xf>
    <xf numFmtId="164" fontId="18" fillId="12" borderId="18" xfId="1" applyNumberFormat="1" applyFont="1" applyFill="1" applyBorder="1" applyProtection="1">
      <protection locked="0"/>
    </xf>
    <xf numFmtId="164" fontId="9" fillId="2" borderId="18" xfId="1" applyNumberFormat="1" applyFont="1" applyFill="1" applyBorder="1" applyAlignment="1">
      <alignment horizontal="right"/>
    </xf>
    <xf numFmtId="0" fontId="13" fillId="0" borderId="0" xfId="0" applyFont="1"/>
    <xf numFmtId="0" fontId="2" fillId="0" borderId="4" xfId="0" applyFont="1" applyBorder="1" applyAlignment="1"/>
    <xf numFmtId="17" fontId="0" fillId="0" borderId="42" xfId="0" applyNumberFormat="1" applyBorder="1" applyAlignment="1">
      <alignment horizontal="center"/>
    </xf>
    <xf numFmtId="0" fontId="5" fillId="7" borderId="19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/>
    <xf numFmtId="164" fontId="0" fillId="0" borderId="0" xfId="0" applyNumberFormat="1"/>
    <xf numFmtId="0" fontId="2" fillId="0" borderId="0" xfId="0" applyFont="1" applyAlignment="1">
      <alignment horizontal="right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165" fontId="10" fillId="7" borderId="28" xfId="0" applyNumberFormat="1" applyFont="1" applyFill="1" applyBorder="1" applyAlignment="1">
      <alignment horizontal="center"/>
    </xf>
    <xf numFmtId="165" fontId="10" fillId="7" borderId="0" xfId="0" applyNumberFormat="1" applyFont="1" applyFill="1" applyBorder="1" applyAlignment="1">
      <alignment horizontal="center"/>
    </xf>
    <xf numFmtId="165" fontId="10" fillId="7" borderId="46" xfId="0" applyNumberFormat="1" applyFont="1" applyFill="1" applyBorder="1" applyAlignment="1">
      <alignment horizontal="center"/>
    </xf>
    <xf numFmtId="0" fontId="9" fillId="7" borderId="4" xfId="0" applyFont="1" applyFill="1" applyBorder="1" applyAlignment="1">
      <alignment horizontal="left"/>
    </xf>
    <xf numFmtId="0" fontId="9" fillId="7" borderId="5" xfId="0" applyFont="1" applyFill="1" applyBorder="1" applyAlignment="1">
      <alignment horizontal="left"/>
    </xf>
    <xf numFmtId="0" fontId="9" fillId="7" borderId="17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0" fontId="9" fillId="7" borderId="2" xfId="0" applyFont="1" applyFill="1" applyBorder="1" applyAlignment="1">
      <alignment horizontal="left"/>
    </xf>
    <xf numFmtId="0" fontId="9" fillId="7" borderId="25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left" wrapText="1"/>
    </xf>
    <xf numFmtId="0" fontId="2" fillId="6" borderId="9" xfId="0" applyFont="1" applyFill="1" applyBorder="1" applyAlignment="1">
      <alignment horizontal="left" wrapText="1"/>
    </xf>
    <xf numFmtId="0" fontId="2" fillId="6" borderId="10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7" borderId="19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left" wrapText="1"/>
    </xf>
    <xf numFmtId="0" fontId="2" fillId="6" borderId="12" xfId="0" applyFont="1" applyFill="1" applyBorder="1" applyAlignment="1">
      <alignment horizontal="left" wrapText="1"/>
    </xf>
    <xf numFmtId="0" fontId="2" fillId="6" borderId="13" xfId="0" applyFont="1" applyFill="1" applyBorder="1" applyAlignment="1">
      <alignment horizontal="left" wrapText="1"/>
    </xf>
    <xf numFmtId="0" fontId="2" fillId="6" borderId="28" xfId="0" applyFont="1" applyFill="1" applyBorder="1" applyAlignment="1">
      <alignment horizontal="left" wrapText="1"/>
    </xf>
    <xf numFmtId="0" fontId="2" fillId="6" borderId="0" xfId="0" applyFont="1" applyFill="1" applyBorder="1" applyAlignment="1">
      <alignment horizontal="left" wrapText="1"/>
    </xf>
    <xf numFmtId="0" fontId="2" fillId="6" borderId="29" xfId="0" applyFont="1" applyFill="1" applyBorder="1" applyAlignment="1">
      <alignment horizontal="left" wrapText="1"/>
    </xf>
    <xf numFmtId="0" fontId="4" fillId="7" borderId="14" xfId="0" applyFont="1" applyFill="1" applyBorder="1" applyAlignment="1" applyProtection="1">
      <alignment horizontal="left"/>
      <protection locked="0"/>
    </xf>
    <xf numFmtId="0" fontId="4" fillId="7" borderId="15" xfId="0" applyFont="1" applyFill="1" applyBorder="1" applyAlignment="1" applyProtection="1">
      <alignment horizontal="left"/>
      <protection locked="0"/>
    </xf>
    <xf numFmtId="0" fontId="4" fillId="11" borderId="14" xfId="0" applyFont="1" applyFill="1" applyBorder="1" applyAlignment="1" applyProtection="1">
      <alignment horizontal="center" vertical="center"/>
      <protection locked="0"/>
    </xf>
    <xf numFmtId="0" fontId="4" fillId="11" borderId="16" xfId="0" applyFont="1" applyFill="1" applyBorder="1" applyAlignment="1" applyProtection="1">
      <alignment horizontal="center" vertical="center"/>
      <protection locked="0"/>
    </xf>
    <xf numFmtId="0" fontId="10" fillId="7" borderId="8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2" borderId="14" xfId="14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4" fillId="7" borderId="14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left"/>
    </xf>
    <xf numFmtId="0" fontId="4" fillId="11" borderId="15" xfId="0" applyFont="1" applyFill="1" applyBorder="1" applyAlignment="1">
      <alignment horizontal="left"/>
    </xf>
    <xf numFmtId="0" fontId="4" fillId="11" borderId="16" xfId="0" applyFont="1" applyFill="1" applyBorder="1" applyAlignment="1">
      <alignment horizontal="left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45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25" xfId="0" applyFont="1" applyBorder="1" applyAlignment="1">
      <alignment horizontal="right" wrapText="1"/>
    </xf>
    <xf numFmtId="0" fontId="4" fillId="4" borderId="4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2" borderId="14" xfId="0" applyFont="1" applyFill="1" applyBorder="1" applyAlignment="1">
      <alignment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0" borderId="44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4" fillId="0" borderId="41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9" borderId="3" xfId="0" applyFont="1" applyFill="1" applyBorder="1" applyAlignment="1">
      <alignment horizontal="right" wrapText="1"/>
    </xf>
    <xf numFmtId="0" fontId="4" fillId="9" borderId="3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5" fillId="7" borderId="14" xfId="0" applyFont="1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8" fillId="0" borderId="4" xfId="0" applyFont="1" applyBorder="1" applyAlignment="1">
      <alignment horizontal="right" wrapText="1"/>
    </xf>
    <xf numFmtId="0" fontId="18" fillId="0" borderId="5" xfId="0" applyFont="1" applyBorder="1" applyAlignment="1">
      <alignment horizontal="right" wrapText="1"/>
    </xf>
    <xf numFmtId="0" fontId="18" fillId="0" borderId="17" xfId="0" applyFont="1" applyBorder="1" applyAlignment="1">
      <alignment horizontal="right" wrapText="1"/>
    </xf>
    <xf numFmtId="9" fontId="4" fillId="9" borderId="4" xfId="26" applyFont="1" applyFill="1" applyBorder="1" applyAlignment="1">
      <alignment horizontal="center"/>
    </xf>
    <xf numFmtId="9" fontId="4" fillId="9" borderId="17" xfId="26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3" fillId="7" borderId="14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0" fillId="8" borderId="18" xfId="0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8" borderId="3" xfId="0" applyFill="1" applyBorder="1" applyAlignment="1" applyProtection="1">
      <alignment horizontal="right"/>
      <protection locked="0"/>
    </xf>
    <xf numFmtId="164" fontId="2" fillId="9" borderId="3" xfId="1" applyNumberFormat="1" applyFont="1" applyFill="1" applyBorder="1"/>
    <xf numFmtId="164" fontId="2" fillId="5" borderId="3" xfId="1" applyNumberFormat="1" applyFont="1" applyFill="1" applyBorder="1"/>
    <xf numFmtId="164" fontId="2" fillId="0" borderId="3" xfId="1" applyNumberFormat="1" applyFont="1" applyBorder="1"/>
    <xf numFmtId="164" fontId="2" fillId="0" borderId="3" xfId="1" applyNumberFormat="1" applyFont="1" applyFill="1" applyBorder="1" applyProtection="1">
      <protection locked="0"/>
    </xf>
    <xf numFmtId="0" fontId="2" fillId="0" borderId="19" xfId="0" applyFont="1" applyBorder="1"/>
    <xf numFmtId="164" fontId="2" fillId="0" borderId="19" xfId="1" applyNumberFormat="1" applyFont="1" applyBorder="1" applyProtection="1">
      <protection locked="0"/>
    </xf>
    <xf numFmtId="164" fontId="2" fillId="0" borderId="19" xfId="1" applyNumberFormat="1" applyFont="1" applyFill="1" applyBorder="1" applyProtection="1">
      <protection locked="0"/>
    </xf>
    <xf numFmtId="0" fontId="2" fillId="0" borderId="47" xfId="0" applyFont="1" applyBorder="1"/>
    <xf numFmtId="164" fontId="2" fillId="0" borderId="47" xfId="1" applyNumberFormat="1" applyFont="1" applyBorder="1" applyProtection="1">
      <protection locked="0"/>
    </xf>
    <xf numFmtId="164" fontId="2" fillId="0" borderId="47" xfId="1" applyNumberFormat="1" applyFont="1" applyFill="1" applyBorder="1" applyProtection="1">
      <protection locked="0"/>
    </xf>
  </cellXfs>
  <cellStyles count="28">
    <cellStyle name="Comma" xfId="1" builtinId="3"/>
    <cellStyle name="Comma 3" xfId="2"/>
    <cellStyle name="Comma 3 2" xfId="3"/>
    <cellStyle name="Comma 4" xfId="4"/>
    <cellStyle name="Comma 4 2" xfId="5"/>
    <cellStyle name="Comma 4 2 2" xfId="6"/>
    <cellStyle name="Comma 4 3" xfId="7"/>
    <cellStyle name="Comma 5" xfId="8"/>
    <cellStyle name="Currency" xfId="27" builtinId="4"/>
    <cellStyle name="Normal" xfId="0" builtinId="0"/>
    <cellStyle name="Normal 2" xfId="9"/>
    <cellStyle name="Normal 2 2" xfId="10"/>
    <cellStyle name="Normal 2 2 2" xfId="11"/>
    <cellStyle name="Normal 3" xfId="12"/>
    <cellStyle name="Normal 3 2" xfId="13"/>
    <cellStyle name="Normal 3 2 2" xfId="14"/>
    <cellStyle name="Normal 3 3" xfId="15"/>
    <cellStyle name="Normal 3 3 2" xfId="16"/>
    <cellStyle name="Normal 3 4" xfId="17"/>
    <cellStyle name="Normal 4" xfId="18"/>
    <cellStyle name="Normal 4 2" xfId="19"/>
    <cellStyle name="Normal 4 2 2" xfId="20"/>
    <cellStyle name="Normal 4 3" xfId="21"/>
    <cellStyle name="Normal 5" xfId="22"/>
    <cellStyle name="Normal 5 2" xfId="23"/>
    <cellStyle name="Normal 5 2 2" xfId="25"/>
    <cellStyle name="Normal 5 3" xfId="24"/>
    <cellStyle name="Percent 2" xfId="26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47"/>
  <sheetViews>
    <sheetView showGridLines="0" zoomScaleNormal="100" zoomScalePageLayoutView="70" workbookViewId="0">
      <selection activeCell="B4" sqref="B4:D4"/>
    </sheetView>
  </sheetViews>
  <sheetFormatPr defaultRowHeight="15.75" x14ac:dyDescent="0.25"/>
  <cols>
    <col min="1" max="1" width="30.625" customWidth="1"/>
    <col min="2" max="2" width="22.875" customWidth="1"/>
    <col min="3" max="3" width="19.75" customWidth="1"/>
    <col min="4" max="5" width="19.875" customWidth="1"/>
    <col min="6" max="7" width="20" customWidth="1"/>
    <col min="8" max="8" width="20.5" customWidth="1"/>
    <col min="11" max="11" width="11.125" bestFit="1" customWidth="1"/>
  </cols>
  <sheetData>
    <row r="1" spans="1:8" ht="22.5" customHeight="1" x14ac:dyDescent="0.3">
      <c r="A1" s="144" t="s">
        <v>110</v>
      </c>
      <c r="B1" s="145"/>
      <c r="C1" s="145"/>
      <c r="D1" s="145"/>
      <c r="E1" s="145"/>
      <c r="F1" s="145"/>
      <c r="G1" s="145"/>
      <c r="H1" s="146"/>
    </row>
    <row r="2" spans="1:8" ht="18.75" x14ac:dyDescent="0.3">
      <c r="A2" s="224" t="s">
        <v>179</v>
      </c>
      <c r="B2" s="225"/>
      <c r="C2" s="225"/>
      <c r="D2" s="225"/>
      <c r="E2" s="225"/>
      <c r="F2" s="225"/>
      <c r="G2" s="225"/>
      <c r="H2" s="226"/>
    </row>
    <row r="3" spans="1:8" ht="16.5" customHeight="1" thickBot="1" x14ac:dyDescent="0.35">
      <c r="A3" s="147" t="s">
        <v>38</v>
      </c>
      <c r="B3" s="148"/>
      <c r="C3" s="148"/>
      <c r="D3" s="148"/>
      <c r="E3" s="148"/>
      <c r="F3" s="148"/>
      <c r="G3" s="148"/>
      <c r="H3" s="149"/>
    </row>
    <row r="4" spans="1:8" ht="20.100000000000001" customHeight="1" x14ac:dyDescent="0.25">
      <c r="A4" s="1" t="s">
        <v>0</v>
      </c>
      <c r="B4" s="236" t="s">
        <v>170</v>
      </c>
      <c r="C4" s="237"/>
      <c r="D4" s="237"/>
      <c r="E4" s="131"/>
      <c r="F4" s="2"/>
      <c r="G4" s="2"/>
      <c r="H4" s="23"/>
    </row>
    <row r="5" spans="1:8" ht="18" customHeight="1" x14ac:dyDescent="0.25">
      <c r="A5" s="238" t="s">
        <v>1</v>
      </c>
      <c r="B5" s="238" t="s">
        <v>7</v>
      </c>
      <c r="C5" s="238" t="s">
        <v>2</v>
      </c>
      <c r="D5" s="238" t="s">
        <v>169</v>
      </c>
      <c r="E5" s="211" t="s">
        <v>171</v>
      </c>
      <c r="F5" s="140" t="s">
        <v>180</v>
      </c>
      <c r="G5" s="140" t="s">
        <v>181</v>
      </c>
      <c r="H5" s="140" t="s">
        <v>4</v>
      </c>
    </row>
    <row r="6" spans="1:8" ht="21" customHeight="1" x14ac:dyDescent="0.25">
      <c r="A6" s="239"/>
      <c r="B6" s="239"/>
      <c r="C6" s="239"/>
      <c r="D6" s="239"/>
      <c r="E6" s="212" t="s">
        <v>172</v>
      </c>
      <c r="F6" s="212" t="s">
        <v>139</v>
      </c>
      <c r="G6" s="212" t="s">
        <v>167</v>
      </c>
      <c r="H6" s="141" t="s">
        <v>141</v>
      </c>
    </row>
    <row r="7" spans="1:8" x14ac:dyDescent="0.25">
      <c r="A7" s="142">
        <v>1</v>
      </c>
      <c r="B7" s="142">
        <v>2</v>
      </c>
      <c r="C7" s="142">
        <v>3</v>
      </c>
      <c r="D7" s="142">
        <v>4</v>
      </c>
      <c r="E7" s="142" t="s">
        <v>131</v>
      </c>
      <c r="F7" s="142" t="s">
        <v>132</v>
      </c>
      <c r="G7" s="143" t="s">
        <v>140</v>
      </c>
      <c r="H7" s="143">
        <v>6</v>
      </c>
    </row>
    <row r="8" spans="1:8" x14ac:dyDescent="0.25">
      <c r="A8" s="227" t="s">
        <v>143</v>
      </c>
      <c r="B8" s="228"/>
      <c r="C8" s="228"/>
      <c r="D8" s="228"/>
      <c r="E8" s="228"/>
      <c r="F8" s="228"/>
      <c r="G8" s="228"/>
      <c r="H8" s="229"/>
    </row>
    <row r="9" spans="1:8" ht="15.75" customHeight="1" x14ac:dyDescent="0.25">
      <c r="A9" s="175"/>
      <c r="B9" s="340"/>
      <c r="C9" s="340"/>
      <c r="D9" s="340"/>
      <c r="E9" s="340"/>
      <c r="F9" s="340"/>
      <c r="G9" s="338"/>
      <c r="H9" s="339" t="str">
        <f t="shared" ref="H9:H26" si="0">IF(B9="","",(B9-(C9+D9+E9+G9)))</f>
        <v/>
      </c>
    </row>
    <row r="10" spans="1:8" ht="15.75" customHeight="1" x14ac:dyDescent="0.25">
      <c r="A10" s="175"/>
      <c r="B10" s="340"/>
      <c r="C10" s="340"/>
      <c r="D10" s="340"/>
      <c r="E10" s="340"/>
      <c r="F10" s="341"/>
      <c r="G10" s="338"/>
      <c r="H10" s="339" t="str">
        <f t="shared" si="0"/>
        <v/>
      </c>
    </row>
    <row r="11" spans="1:8" ht="15.75" customHeight="1" x14ac:dyDescent="0.25">
      <c r="A11" s="175"/>
      <c r="B11" s="340"/>
      <c r="C11" s="340"/>
      <c r="D11" s="340"/>
      <c r="E11" s="340"/>
      <c r="F11" s="341"/>
      <c r="G11" s="338"/>
      <c r="H11" s="339" t="str">
        <f t="shared" si="0"/>
        <v/>
      </c>
    </row>
    <row r="12" spans="1:8" ht="15.75" customHeight="1" x14ac:dyDescent="0.25">
      <c r="A12" s="175"/>
      <c r="B12" s="340"/>
      <c r="C12" s="340"/>
      <c r="D12" s="340"/>
      <c r="E12" s="340"/>
      <c r="F12" s="341"/>
      <c r="G12" s="338"/>
      <c r="H12" s="339" t="str">
        <f t="shared" si="0"/>
        <v/>
      </c>
    </row>
    <row r="13" spans="1:8" ht="15.75" customHeight="1" x14ac:dyDescent="0.25">
      <c r="A13" s="175"/>
      <c r="B13" s="340"/>
      <c r="C13" s="340"/>
      <c r="D13" s="340"/>
      <c r="E13" s="340"/>
      <c r="F13" s="341"/>
      <c r="G13" s="338"/>
      <c r="H13" s="339" t="str">
        <f t="shared" si="0"/>
        <v/>
      </c>
    </row>
    <row r="14" spans="1:8" ht="15.75" customHeight="1" x14ac:dyDescent="0.25">
      <c r="A14" s="175"/>
      <c r="B14" s="340"/>
      <c r="C14" s="340"/>
      <c r="D14" s="340"/>
      <c r="E14" s="340"/>
      <c r="F14" s="341"/>
      <c r="G14" s="338"/>
      <c r="H14" s="339" t="str">
        <f t="shared" si="0"/>
        <v/>
      </c>
    </row>
    <row r="15" spans="1:8" ht="15.75" customHeight="1" x14ac:dyDescent="0.25">
      <c r="A15" s="175"/>
      <c r="B15" s="340"/>
      <c r="C15" s="340"/>
      <c r="D15" s="340"/>
      <c r="E15" s="340"/>
      <c r="F15" s="341"/>
      <c r="G15" s="338"/>
      <c r="H15" s="339" t="str">
        <f t="shared" si="0"/>
        <v/>
      </c>
    </row>
    <row r="16" spans="1:8" ht="15.75" customHeight="1" x14ac:dyDescent="0.25">
      <c r="A16" s="342"/>
      <c r="B16" s="343"/>
      <c r="C16" s="343"/>
      <c r="D16" s="343"/>
      <c r="E16" s="343"/>
      <c r="F16" s="344"/>
      <c r="G16" s="338"/>
      <c r="H16" s="339" t="str">
        <f t="shared" si="0"/>
        <v/>
      </c>
    </row>
    <row r="17" spans="1:11" ht="15.75" customHeight="1" x14ac:dyDescent="0.25">
      <c r="A17" s="342"/>
      <c r="B17" s="343"/>
      <c r="C17" s="343"/>
      <c r="D17" s="343"/>
      <c r="E17" s="343"/>
      <c r="F17" s="344"/>
      <c r="G17" s="338"/>
      <c r="H17" s="339" t="str">
        <f t="shared" si="0"/>
        <v/>
      </c>
    </row>
    <row r="18" spans="1:11" ht="15.75" customHeight="1" x14ac:dyDescent="0.25">
      <c r="A18" s="342"/>
      <c r="B18" s="343"/>
      <c r="C18" s="343"/>
      <c r="D18" s="343"/>
      <c r="E18" s="343"/>
      <c r="F18" s="344"/>
      <c r="G18" s="338"/>
      <c r="H18" s="339" t="str">
        <f t="shared" si="0"/>
        <v/>
      </c>
      <c r="K18" s="214"/>
    </row>
    <row r="19" spans="1:11" ht="15.75" customHeight="1" x14ac:dyDescent="0.25">
      <c r="A19" s="342"/>
      <c r="B19" s="343"/>
      <c r="C19" s="343"/>
      <c r="D19" s="343"/>
      <c r="E19" s="343"/>
      <c r="F19" s="344"/>
      <c r="G19" s="338"/>
      <c r="H19" s="339" t="str">
        <f t="shared" si="0"/>
        <v/>
      </c>
      <c r="K19" s="214"/>
    </row>
    <row r="20" spans="1:11" ht="15.75" customHeight="1" x14ac:dyDescent="0.25">
      <c r="A20" s="342"/>
      <c r="B20" s="343"/>
      <c r="C20" s="343"/>
      <c r="D20" s="343"/>
      <c r="E20" s="343"/>
      <c r="F20" s="344"/>
      <c r="G20" s="338"/>
      <c r="H20" s="339" t="str">
        <f t="shared" si="0"/>
        <v/>
      </c>
    </row>
    <row r="21" spans="1:11" ht="15.75" customHeight="1" x14ac:dyDescent="0.25">
      <c r="A21" s="342"/>
      <c r="B21" s="343"/>
      <c r="C21" s="343"/>
      <c r="D21" s="343"/>
      <c r="E21" s="343"/>
      <c r="F21" s="344"/>
      <c r="G21" s="338"/>
      <c r="H21" s="339" t="str">
        <f t="shared" si="0"/>
        <v/>
      </c>
    </row>
    <row r="22" spans="1:11" ht="15.75" customHeight="1" x14ac:dyDescent="0.25">
      <c r="A22" s="342"/>
      <c r="B22" s="343"/>
      <c r="C22" s="343"/>
      <c r="D22" s="343"/>
      <c r="E22" s="343"/>
      <c r="F22" s="344"/>
      <c r="G22" s="338"/>
      <c r="H22" s="339" t="str">
        <f t="shared" si="0"/>
        <v/>
      </c>
    </row>
    <row r="23" spans="1:11" ht="15.75" customHeight="1" x14ac:dyDescent="0.25">
      <c r="A23" s="342"/>
      <c r="B23" s="343"/>
      <c r="C23" s="343"/>
      <c r="D23" s="343"/>
      <c r="E23" s="343"/>
      <c r="F23" s="344"/>
      <c r="G23" s="338"/>
      <c r="H23" s="339" t="str">
        <f t="shared" si="0"/>
        <v/>
      </c>
    </row>
    <row r="24" spans="1:11" ht="15.75" customHeight="1" x14ac:dyDescent="0.25">
      <c r="A24" s="342"/>
      <c r="B24" s="343"/>
      <c r="C24" s="343"/>
      <c r="D24" s="343"/>
      <c r="E24" s="343"/>
      <c r="F24" s="344"/>
      <c r="G24" s="338"/>
      <c r="H24" s="339" t="str">
        <f t="shared" si="0"/>
        <v/>
      </c>
    </row>
    <row r="25" spans="1:11" ht="15.75" customHeight="1" x14ac:dyDescent="0.25">
      <c r="A25" s="342"/>
      <c r="B25" s="343"/>
      <c r="C25" s="343"/>
      <c r="D25" s="343"/>
      <c r="E25" s="343"/>
      <c r="F25" s="344"/>
      <c r="G25" s="338"/>
      <c r="H25" s="339" t="str">
        <f t="shared" si="0"/>
        <v/>
      </c>
      <c r="K25" s="214"/>
    </row>
    <row r="26" spans="1:11" ht="15.75" customHeight="1" thickBot="1" x14ac:dyDescent="0.3">
      <c r="A26" s="345"/>
      <c r="B26" s="346"/>
      <c r="C26" s="346"/>
      <c r="D26" s="346"/>
      <c r="E26" s="346"/>
      <c r="F26" s="347"/>
      <c r="G26" s="338"/>
      <c r="H26" s="339" t="str">
        <f t="shared" si="0"/>
        <v/>
      </c>
    </row>
    <row r="27" spans="1:11" ht="18" customHeight="1" thickBot="1" x14ac:dyDescent="0.3">
      <c r="A27" s="155" t="s">
        <v>142</v>
      </c>
      <c r="B27" s="156">
        <f t="shared" ref="B27:G27" si="1">SUM(B9:B26)</f>
        <v>0</v>
      </c>
      <c r="C27" s="156">
        <f t="shared" si="1"/>
        <v>0</v>
      </c>
      <c r="D27" s="156">
        <f t="shared" si="1"/>
        <v>0</v>
      </c>
      <c r="E27" s="156">
        <f t="shared" si="1"/>
        <v>0</v>
      </c>
      <c r="F27" s="156">
        <f t="shared" si="1"/>
        <v>0</v>
      </c>
      <c r="G27" s="157">
        <f t="shared" si="1"/>
        <v>0</v>
      </c>
      <c r="H27" s="158">
        <f>SUM(H9:H26)</f>
        <v>0</v>
      </c>
    </row>
    <row r="28" spans="1:11" ht="18" customHeight="1" x14ac:dyDescent="0.25">
      <c r="A28" s="230" t="s">
        <v>144</v>
      </c>
      <c r="B28" s="231"/>
      <c r="C28" s="231"/>
      <c r="D28" s="231"/>
      <c r="E28" s="231"/>
      <c r="F28" s="231"/>
      <c r="G28" s="231"/>
      <c r="H28" s="232"/>
    </row>
    <row r="29" spans="1:11" ht="15.75" customHeight="1" x14ac:dyDescent="0.25">
      <c r="A29" s="130"/>
      <c r="B29" s="150"/>
      <c r="C29" s="150"/>
      <c r="D29" s="150"/>
      <c r="E29" s="150"/>
      <c r="F29" s="159"/>
      <c r="G29" s="159"/>
      <c r="H29" s="151" t="str">
        <f>IF(B29="","",(B29-(C29+D29+E29)))</f>
        <v/>
      </c>
    </row>
    <row r="30" spans="1:11" ht="15.75" customHeight="1" x14ac:dyDescent="0.25">
      <c r="A30" s="130"/>
      <c r="B30" s="150"/>
      <c r="C30" s="150"/>
      <c r="D30" s="150"/>
      <c r="E30" s="150"/>
      <c r="F30" s="159"/>
      <c r="G30" s="159"/>
      <c r="H30" s="151" t="str">
        <f>IF(B30="","",(B30-(C30+D30+E30)))</f>
        <v/>
      </c>
    </row>
    <row r="31" spans="1:11" ht="15.75" customHeight="1" thickBot="1" x14ac:dyDescent="0.3">
      <c r="A31" s="186"/>
      <c r="B31" s="187"/>
      <c r="C31" s="187"/>
      <c r="D31" s="187"/>
      <c r="E31" s="187"/>
      <c r="F31" s="194"/>
      <c r="G31" s="194"/>
      <c r="H31" s="188"/>
    </row>
    <row r="32" spans="1:11" ht="18" customHeight="1" thickBot="1" x14ac:dyDescent="0.3">
      <c r="A32" s="198" t="s">
        <v>142</v>
      </c>
      <c r="B32" s="199">
        <f>SUM(B29:B31)</f>
        <v>0</v>
      </c>
      <c r="C32" s="199">
        <f>SUM(C29:C31)</f>
        <v>0</v>
      </c>
      <c r="D32" s="199">
        <f>SUM(D29:D31)</f>
        <v>0</v>
      </c>
      <c r="E32" s="199">
        <f>SUM(E29:E31)</f>
        <v>0</v>
      </c>
      <c r="F32" s="200"/>
      <c r="G32" s="200"/>
      <c r="H32" s="201">
        <f>IF(B32="","",(B32-(C32+D32+E32)))</f>
        <v>0</v>
      </c>
    </row>
    <row r="33" spans="1:8" ht="18" customHeight="1" thickBot="1" x14ac:dyDescent="0.3">
      <c r="A33" s="195" t="s">
        <v>150</v>
      </c>
      <c r="B33" s="11"/>
      <c r="C33" s="11"/>
      <c r="D33" s="11"/>
      <c r="E33" s="11">
        <v>0</v>
      </c>
      <c r="F33" s="196"/>
      <c r="G33" s="196"/>
      <c r="H33" s="197">
        <f>IF(B33="",0,(B33-(C33+D33+E33)))</f>
        <v>0</v>
      </c>
    </row>
    <row r="34" spans="1:8" ht="16.5" thickBot="1" x14ac:dyDescent="0.3">
      <c r="A34" s="152" t="s">
        <v>9</v>
      </c>
      <c r="B34" s="207">
        <f t="shared" ref="B34:G34" si="2">B27+B32+B33</f>
        <v>0</v>
      </c>
      <c r="C34" s="207">
        <f t="shared" si="2"/>
        <v>0</v>
      </c>
      <c r="D34" s="207">
        <f t="shared" si="2"/>
        <v>0</v>
      </c>
      <c r="E34" s="207">
        <f t="shared" si="2"/>
        <v>0</v>
      </c>
      <c r="F34" s="207">
        <f t="shared" si="2"/>
        <v>0</v>
      </c>
      <c r="G34" s="207">
        <f t="shared" si="2"/>
        <v>0</v>
      </c>
      <c r="H34" s="207">
        <f>H27+H32+H33</f>
        <v>0</v>
      </c>
    </row>
    <row r="35" spans="1:8" ht="15" customHeight="1" x14ac:dyDescent="0.25">
      <c r="A35" s="233" t="s">
        <v>153</v>
      </c>
      <c r="B35" s="234"/>
      <c r="C35" s="234"/>
      <c r="D35" s="234"/>
      <c r="E35" s="234"/>
      <c r="F35" s="234"/>
      <c r="G35" s="234"/>
      <c r="H35" s="235"/>
    </row>
    <row r="36" spans="1:8" ht="15" customHeight="1" x14ac:dyDescent="0.25">
      <c r="A36" s="243" t="s">
        <v>191</v>
      </c>
      <c r="B36" s="244"/>
      <c r="C36" s="244"/>
      <c r="D36" s="244"/>
      <c r="E36" s="244"/>
      <c r="F36" s="244"/>
      <c r="G36" s="244"/>
      <c r="H36" s="245"/>
    </row>
    <row r="37" spans="1:8" ht="15" customHeight="1" x14ac:dyDescent="0.25">
      <c r="A37" s="243" t="s">
        <v>154</v>
      </c>
      <c r="B37" s="244"/>
      <c r="C37" s="244"/>
      <c r="D37" s="244"/>
      <c r="E37" s="244"/>
      <c r="F37" s="244"/>
      <c r="G37" s="244"/>
      <c r="H37" s="245"/>
    </row>
    <row r="38" spans="1:8" ht="15" customHeight="1" thickBot="1" x14ac:dyDescent="0.3">
      <c r="A38" s="240" t="s">
        <v>152</v>
      </c>
      <c r="B38" s="241"/>
      <c r="C38" s="241"/>
      <c r="D38" s="241"/>
      <c r="E38" s="241"/>
      <c r="F38" s="241"/>
      <c r="G38" s="241"/>
      <c r="H38" s="242"/>
    </row>
    <row r="39" spans="1:8" x14ac:dyDescent="0.25">
      <c r="A39" s="216" t="s">
        <v>10</v>
      </c>
      <c r="B39" s="217"/>
      <c r="C39" s="217"/>
      <c r="D39" s="217"/>
      <c r="E39" s="217"/>
      <c r="F39" s="217"/>
      <c r="G39" s="217"/>
      <c r="H39" s="218"/>
    </row>
    <row r="40" spans="1:8" ht="16.5" thickBot="1" x14ac:dyDescent="0.3">
      <c r="A40" s="219" t="s">
        <v>11</v>
      </c>
      <c r="B40" s="220"/>
      <c r="C40" s="220"/>
      <c r="D40" s="220"/>
      <c r="E40" s="220"/>
      <c r="F40" s="220"/>
      <c r="G40" s="220"/>
      <c r="H40" s="221"/>
    </row>
    <row r="41" spans="1:8" ht="30.95" customHeight="1" x14ac:dyDescent="0.25">
      <c r="A41" s="5"/>
      <c r="B41" s="2"/>
      <c r="C41" s="2"/>
      <c r="H41" s="26"/>
    </row>
    <row r="42" spans="1:8" ht="12" customHeight="1" x14ac:dyDescent="0.25">
      <c r="A42" s="6" t="s">
        <v>6</v>
      </c>
      <c r="B42" s="7"/>
      <c r="C42" s="7" t="s">
        <v>102</v>
      </c>
      <c r="D42" s="7"/>
      <c r="E42" s="7"/>
      <c r="F42" s="7" t="s">
        <v>103</v>
      </c>
      <c r="G42" s="7"/>
      <c r="H42" s="24"/>
    </row>
    <row r="43" spans="1:8" ht="30.95" customHeight="1" x14ac:dyDescent="0.25">
      <c r="A43" s="3"/>
      <c r="B43" s="4"/>
      <c r="C43" s="4"/>
      <c r="D43" s="4"/>
      <c r="E43" s="4"/>
      <c r="F43" s="4"/>
      <c r="G43" s="4"/>
      <c r="H43" s="25"/>
    </row>
    <row r="44" spans="1:8" ht="12" customHeight="1" x14ac:dyDescent="0.25">
      <c r="A44" s="6" t="s">
        <v>13</v>
      </c>
      <c r="B44" s="7"/>
      <c r="C44" s="7"/>
      <c r="D44" s="7"/>
      <c r="E44" s="7"/>
      <c r="F44" s="222" t="s">
        <v>12</v>
      </c>
      <c r="G44" s="222"/>
      <c r="H44" s="223"/>
    </row>
    <row r="45" spans="1:8" ht="27" customHeight="1" x14ac:dyDescent="0.25">
      <c r="A45" s="190" t="s">
        <v>3</v>
      </c>
      <c r="B45" s="189" t="s">
        <v>8</v>
      </c>
      <c r="C45" s="189"/>
      <c r="D45" s="189"/>
      <c r="E45" s="189"/>
      <c r="F45" s="190" t="s">
        <v>5</v>
      </c>
      <c r="G45" s="191"/>
      <c r="H45" s="23" t="s">
        <v>8</v>
      </c>
    </row>
    <row r="46" spans="1:8" x14ac:dyDescent="0.25">
      <c r="A46" s="134" t="s">
        <v>151</v>
      </c>
      <c r="H46" s="134" t="s">
        <v>173</v>
      </c>
    </row>
    <row r="47" spans="1:8" x14ac:dyDescent="0.25">
      <c r="A47" s="134" t="s">
        <v>190</v>
      </c>
    </row>
  </sheetData>
  <mergeCells count="15">
    <mergeCell ref="A39:H39"/>
    <mergeCell ref="A40:H40"/>
    <mergeCell ref="F44:H44"/>
    <mergeCell ref="A2:H2"/>
    <mergeCell ref="A8:H8"/>
    <mergeCell ref="A28:H28"/>
    <mergeCell ref="A35:H35"/>
    <mergeCell ref="B4:D4"/>
    <mergeCell ref="A5:A6"/>
    <mergeCell ref="D5:D6"/>
    <mergeCell ref="C5:C6"/>
    <mergeCell ref="B5:B6"/>
    <mergeCell ref="A38:H38"/>
    <mergeCell ref="A37:H37"/>
    <mergeCell ref="A36:H36"/>
  </mergeCells>
  <phoneticPr fontId="0" type="noConversion"/>
  <printOptions horizontalCentered="1"/>
  <pageMargins left="0.25" right="0.25" top="0.25" bottom="0.25" header="0.25" footer="0.25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zoomScale="85" zoomScaleNormal="85" zoomScalePageLayoutView="55" workbookViewId="0">
      <selection activeCell="B3" sqref="B3:H3"/>
    </sheetView>
  </sheetViews>
  <sheetFormatPr defaultRowHeight="15.75" x14ac:dyDescent="0.25"/>
  <cols>
    <col min="1" max="1" width="25.75" customWidth="1"/>
    <col min="2" max="2" width="22.75" customWidth="1"/>
    <col min="3" max="3" width="18.625" customWidth="1"/>
    <col min="4" max="4" width="16.5" customWidth="1"/>
    <col min="5" max="5" width="21.625" bestFit="1" customWidth="1"/>
    <col min="6" max="6" width="19.75" customWidth="1"/>
    <col min="7" max="7" width="22.625" customWidth="1"/>
    <col min="8" max="8" width="23.25" bestFit="1" customWidth="1"/>
    <col min="9" max="9" width="13.25" customWidth="1"/>
  </cols>
  <sheetData>
    <row r="1" spans="1:8" ht="18.75" x14ac:dyDescent="0.3">
      <c r="A1" s="250" t="s">
        <v>41</v>
      </c>
      <c r="B1" s="251"/>
      <c r="C1" s="251"/>
      <c r="D1" s="251"/>
      <c r="E1" s="251"/>
      <c r="F1" s="251"/>
      <c r="G1" s="251"/>
      <c r="H1" s="252"/>
    </row>
    <row r="2" spans="1:8" ht="19.5" thickBot="1" x14ac:dyDescent="0.35">
      <c r="A2" s="253" t="s">
        <v>42</v>
      </c>
      <c r="B2" s="254"/>
      <c r="C2" s="254"/>
      <c r="D2" s="254"/>
      <c r="E2" s="254"/>
      <c r="F2" s="254"/>
      <c r="G2" s="254"/>
      <c r="H2" s="255"/>
    </row>
    <row r="3" spans="1:8" ht="16.5" thickBot="1" x14ac:dyDescent="0.3">
      <c r="A3" s="139" t="s">
        <v>43</v>
      </c>
      <c r="B3" s="256" t="str">
        <f>IF(Districtuse!B4="","",Districtuse!B4)</f>
        <v>CITY</v>
      </c>
      <c r="C3" s="257"/>
      <c r="D3" s="257"/>
      <c r="E3" s="257"/>
      <c r="F3" s="257"/>
      <c r="G3" s="257"/>
      <c r="H3" s="258"/>
    </row>
    <row r="4" spans="1:8" ht="16.5" thickBot="1" x14ac:dyDescent="0.3">
      <c r="A4" s="40" t="s">
        <v>44</v>
      </c>
    </row>
    <row r="5" spans="1:8" x14ac:dyDescent="0.25">
      <c r="A5" s="41" t="s">
        <v>45</v>
      </c>
      <c r="B5" s="42"/>
      <c r="C5" s="42"/>
      <c r="D5" s="42"/>
      <c r="E5" s="42"/>
      <c r="F5" s="42"/>
      <c r="G5" s="43"/>
      <c r="H5" s="43"/>
    </row>
    <row r="6" spans="1:8" x14ac:dyDescent="0.25">
      <c r="A6" s="44" t="s">
        <v>90</v>
      </c>
      <c r="B6" s="45"/>
      <c r="C6" s="45"/>
      <c r="D6" s="45"/>
      <c r="E6" s="45"/>
      <c r="F6" s="45"/>
      <c r="G6" s="46"/>
      <c r="H6" s="46"/>
    </row>
    <row r="7" spans="1:8" ht="16.5" thickBot="1" x14ac:dyDescent="0.3">
      <c r="A7" s="44" t="s">
        <v>91</v>
      </c>
      <c r="B7" s="45"/>
      <c r="C7" s="45"/>
      <c r="D7" s="45"/>
      <c r="E7" s="45"/>
      <c r="F7" s="45"/>
      <c r="G7" s="46"/>
      <c r="H7" s="46"/>
    </row>
    <row r="8" spans="1:8" ht="19.5" thickBot="1" x14ac:dyDescent="0.35">
      <c r="A8" s="47" t="s">
        <v>46</v>
      </c>
      <c r="B8" s="48"/>
      <c r="C8" s="262" t="s">
        <v>86</v>
      </c>
      <c r="D8" s="263"/>
      <c r="E8" s="264"/>
      <c r="F8" s="49"/>
      <c r="G8" s="49"/>
      <c r="H8" s="50"/>
    </row>
    <row r="9" spans="1:8" ht="16.5" thickBot="1" x14ac:dyDescent="0.3">
      <c r="A9" s="51"/>
      <c r="B9" s="128" t="s">
        <v>47</v>
      </c>
      <c r="C9" s="259" t="s">
        <v>48</v>
      </c>
      <c r="D9" s="260"/>
      <c r="E9" s="261"/>
      <c r="F9" s="259" t="s">
        <v>49</v>
      </c>
      <c r="G9" s="260"/>
      <c r="H9" s="261"/>
    </row>
    <row r="10" spans="1:8" ht="47.25" x14ac:dyDescent="0.25">
      <c r="A10" s="52" t="s">
        <v>50</v>
      </c>
      <c r="B10" s="53" t="s">
        <v>51</v>
      </c>
      <c r="C10" s="54" t="s">
        <v>52</v>
      </c>
      <c r="D10" s="54" t="s">
        <v>53</v>
      </c>
      <c r="E10" s="54" t="s">
        <v>54</v>
      </c>
      <c r="F10" s="55" t="s">
        <v>55</v>
      </c>
      <c r="G10" s="54" t="s">
        <v>56</v>
      </c>
      <c r="H10" s="55" t="s">
        <v>57</v>
      </c>
    </row>
    <row r="11" spans="1:8" x14ac:dyDescent="0.25">
      <c r="A11" s="93" t="s">
        <v>166</v>
      </c>
      <c r="B11" s="56"/>
      <c r="C11" s="56"/>
      <c r="D11" s="56"/>
      <c r="E11" s="57"/>
      <c r="F11" s="58">
        <f>B11+C11</f>
        <v>0</v>
      </c>
      <c r="G11" s="59">
        <f>B11+D11</f>
        <v>0</v>
      </c>
      <c r="H11" s="60">
        <f>B11+E11</f>
        <v>0</v>
      </c>
    </row>
    <row r="12" spans="1:8" x14ac:dyDescent="0.25">
      <c r="A12" s="93"/>
      <c r="B12" s="56"/>
      <c r="C12" s="56"/>
      <c r="D12" s="56"/>
      <c r="E12" s="57"/>
      <c r="F12" s="58">
        <f>B12+C12</f>
        <v>0</v>
      </c>
      <c r="G12" s="59">
        <f>B12+D12</f>
        <v>0</v>
      </c>
      <c r="H12" s="60">
        <f>B12+E12</f>
        <v>0</v>
      </c>
    </row>
    <row r="13" spans="1:8" x14ac:dyDescent="0.25">
      <c r="A13" s="93"/>
      <c r="B13" s="56"/>
      <c r="C13" s="56"/>
      <c r="D13" s="56"/>
      <c r="E13" s="57"/>
      <c r="F13" s="58">
        <f>B13+C13</f>
        <v>0</v>
      </c>
      <c r="G13" s="59">
        <f>B13+D13</f>
        <v>0</v>
      </c>
      <c r="H13" s="60">
        <f>B13+E13</f>
        <v>0</v>
      </c>
    </row>
    <row r="14" spans="1:8" x14ac:dyDescent="0.25">
      <c r="A14" s="94"/>
      <c r="B14" s="56"/>
      <c r="C14" s="56"/>
      <c r="D14" s="56"/>
      <c r="E14" s="57"/>
      <c r="F14" s="58">
        <f>B14+C14</f>
        <v>0</v>
      </c>
      <c r="G14" s="59">
        <f>B14+D14</f>
        <v>0</v>
      </c>
      <c r="H14" s="60">
        <f>B14+E14</f>
        <v>0</v>
      </c>
    </row>
    <row r="15" spans="1:8" ht="16.5" thickBot="1" x14ac:dyDescent="0.3">
      <c r="A15" s="95" t="s">
        <v>58</v>
      </c>
      <c r="B15" s="61">
        <f t="shared" ref="B15:H15" si="0">SUM(B11:B14)</f>
        <v>0</v>
      </c>
      <c r="C15" s="61">
        <f t="shared" si="0"/>
        <v>0</v>
      </c>
      <c r="D15" s="61">
        <f t="shared" si="0"/>
        <v>0</v>
      </c>
      <c r="E15" s="62">
        <f t="shared" si="0"/>
        <v>0</v>
      </c>
      <c r="F15" s="63">
        <f t="shared" si="0"/>
        <v>0</v>
      </c>
      <c r="G15" s="64">
        <f t="shared" si="0"/>
        <v>0</v>
      </c>
      <c r="H15" s="65">
        <f t="shared" si="0"/>
        <v>0</v>
      </c>
    </row>
    <row r="16" spans="1:8" ht="16.5" thickBot="1" x14ac:dyDescent="0.3">
      <c r="A16" s="66"/>
      <c r="B16" s="66"/>
      <c r="C16" s="67" t="s">
        <v>59</v>
      </c>
      <c r="D16" s="66"/>
      <c r="E16" s="69" t="s">
        <v>60</v>
      </c>
      <c r="F16" s="68" t="s">
        <v>14</v>
      </c>
      <c r="G16" s="68" t="s">
        <v>16</v>
      </c>
      <c r="H16" s="68" t="s">
        <v>23</v>
      </c>
    </row>
    <row r="17" spans="1:8" x14ac:dyDescent="0.25">
      <c r="A17" s="66"/>
      <c r="B17" s="66"/>
      <c r="C17" s="40" t="s">
        <v>61</v>
      </c>
      <c r="D17" s="66"/>
      <c r="E17" s="66"/>
      <c r="F17" s="66"/>
    </row>
    <row r="18" spans="1:8" ht="16.5" thickBot="1" x14ac:dyDescent="0.3">
      <c r="A18" s="66"/>
      <c r="B18" s="66"/>
      <c r="C18" s="70" t="s">
        <v>62</v>
      </c>
      <c r="D18" s="66"/>
      <c r="E18" s="66"/>
      <c r="F18" s="66"/>
    </row>
    <row r="19" spans="1:8" ht="18.75" x14ac:dyDescent="0.3">
      <c r="A19" s="71" t="s">
        <v>63</v>
      </c>
      <c r="B19" s="66"/>
      <c r="C19" s="70" t="s">
        <v>64</v>
      </c>
      <c r="D19" s="66"/>
      <c r="E19" s="72" t="s">
        <v>88</v>
      </c>
      <c r="F19" s="72" t="s">
        <v>65</v>
      </c>
      <c r="G19" s="132" t="s">
        <v>135</v>
      </c>
      <c r="H19" s="132" t="s">
        <v>175</v>
      </c>
    </row>
    <row r="20" spans="1:8" ht="16.5" thickBot="1" x14ac:dyDescent="0.3">
      <c r="A20" s="66"/>
      <c r="B20" s="66"/>
      <c r="C20" s="70" t="s">
        <v>66</v>
      </c>
      <c r="D20" s="66"/>
      <c r="E20" s="73" t="s">
        <v>87</v>
      </c>
      <c r="F20" s="73" t="s">
        <v>67</v>
      </c>
      <c r="G20" s="133" t="s">
        <v>182</v>
      </c>
      <c r="H20" s="133" t="s">
        <v>176</v>
      </c>
    </row>
    <row r="21" spans="1:8" ht="16.5" customHeight="1" thickBot="1" x14ac:dyDescent="0.3">
      <c r="A21" s="67" t="s">
        <v>1</v>
      </c>
      <c r="B21" s="67" t="s">
        <v>4</v>
      </c>
      <c r="C21" s="67" t="s">
        <v>60</v>
      </c>
      <c r="D21" s="67" t="s">
        <v>68</v>
      </c>
      <c r="E21" s="67" t="s">
        <v>69</v>
      </c>
      <c r="F21" s="192" t="s">
        <v>70</v>
      </c>
      <c r="G21" s="193" t="s">
        <v>174</v>
      </c>
      <c r="H21" s="193" t="s">
        <v>68</v>
      </c>
    </row>
    <row r="22" spans="1:8" ht="16.5" thickBot="1" x14ac:dyDescent="0.3">
      <c r="A22" s="246" t="s">
        <v>143</v>
      </c>
      <c r="B22" s="247"/>
      <c r="C22" s="247"/>
      <c r="D22" s="247"/>
      <c r="E22" s="247"/>
      <c r="F22" s="247"/>
      <c r="G22" s="248"/>
      <c r="H22" s="249"/>
    </row>
    <row r="23" spans="1:8" x14ac:dyDescent="0.25">
      <c r="A23" s="153" t="str">
        <f>IF(Districtuse!A9="","",(Districtuse!A9))</f>
        <v/>
      </c>
      <c r="B23" s="160" t="str">
        <f>IF(Districtuse!H9="","",Districtuse!H9)</f>
        <v/>
      </c>
      <c r="C23" s="161"/>
      <c r="D23" s="162" t="str">
        <f t="shared" ref="D23:D28" si="1">IF(B23="","",IF($B$11="","",IF(C23=0,(ROUND(B23/$B$15,9)),IF(C23=1,(ROUND(B23/$F$15,9)),IF(C23=2,(ROUND(B23/$G$15,9)),IF(C23=3,(ROUND(B23/$H$15,9))))))))</f>
        <v/>
      </c>
      <c r="E23" s="335"/>
      <c r="F23" s="164" t="str">
        <f>IF(E23="","",IF(D23&gt;E23,"Over Max",""))</f>
        <v/>
      </c>
      <c r="G23" s="165" t="str">
        <f>IF(Districtuse!H9="","",(Districtuse!G9)+(Districtuse!H9))</f>
        <v/>
      </c>
      <c r="H23" s="166" t="str">
        <f>IF(G23="","",IF($B$11="","",IF(C23=0,(ROUND(G23/$B$15,9)),IF(C23=1,(ROUND(G23/$F$15,9)),IF(C23=2,(ROUND(G23/$G$15,9)),IF(C23=3,(ROUND(G23/$H$15,9))))))))</f>
        <v/>
      </c>
    </row>
    <row r="24" spans="1:8" x14ac:dyDescent="0.25">
      <c r="A24" s="154" t="str">
        <f>IF(Districtuse!A10="","",(Districtuse!A10))</f>
        <v/>
      </c>
      <c r="B24" s="160" t="str">
        <f>IF(Districtuse!H10="","",Districtuse!H10)</f>
        <v/>
      </c>
      <c r="C24" s="161"/>
      <c r="D24" s="162" t="str">
        <f t="shared" si="1"/>
        <v/>
      </c>
      <c r="E24" s="336"/>
      <c r="F24" s="164" t="str">
        <f t="shared" ref="F24:F29" si="2">IF(E24="","",IF(D24&gt;E24,"Over Max",""))</f>
        <v/>
      </c>
      <c r="G24" s="165" t="str">
        <f>IF(Districtuse!H10="","",(Districtuse!G10)+(Districtuse!H10))</f>
        <v/>
      </c>
      <c r="H24" s="166" t="str">
        <f t="shared" ref="H24:H29" si="3">IF(G24="","",IF($B$11="","",IF(C24=0,(ROUND(G24/$B$15,9)),IF(C24=1,(ROUND(G24/$F$15,9)),IF(C24=2,(ROUND(G24/$G$15,9)),IF(C24=3,(ROUND(G24/$H$15,9))))))))</f>
        <v/>
      </c>
    </row>
    <row r="25" spans="1:8" x14ac:dyDescent="0.25">
      <c r="A25" s="154" t="str">
        <f>IF(Districtuse!A11="","",(Districtuse!A11))</f>
        <v/>
      </c>
      <c r="B25" s="160" t="str">
        <f>IF(Districtuse!H11="","",Districtuse!H11)</f>
        <v/>
      </c>
      <c r="C25" s="161"/>
      <c r="D25" s="162" t="str">
        <f t="shared" si="1"/>
        <v/>
      </c>
      <c r="E25" s="337"/>
      <c r="F25" s="164" t="str">
        <f t="shared" si="2"/>
        <v/>
      </c>
      <c r="G25" s="165" t="str">
        <f>IF(Districtuse!H11="","",(Districtuse!G11)+(Districtuse!H11))</f>
        <v/>
      </c>
      <c r="H25" s="166" t="str">
        <f t="shared" si="3"/>
        <v/>
      </c>
    </row>
    <row r="26" spans="1:8" x14ac:dyDescent="0.25">
      <c r="A26" s="154" t="str">
        <f>IF(Districtuse!A12="","",(Districtuse!A12))</f>
        <v/>
      </c>
      <c r="B26" s="160" t="str">
        <f>IF(Districtuse!H12="","",Districtuse!H12)</f>
        <v/>
      </c>
      <c r="C26" s="161"/>
      <c r="D26" s="162" t="str">
        <f t="shared" si="1"/>
        <v/>
      </c>
      <c r="E26" s="336"/>
      <c r="F26" s="164" t="str">
        <f t="shared" si="2"/>
        <v/>
      </c>
      <c r="G26" s="165" t="str">
        <f>IF(Districtuse!H12="","",(Districtuse!G12)+(Districtuse!H12))</f>
        <v/>
      </c>
      <c r="H26" s="166" t="str">
        <f t="shared" si="3"/>
        <v/>
      </c>
    </row>
    <row r="27" spans="1:8" x14ac:dyDescent="0.25">
      <c r="A27" s="154" t="str">
        <f>IF(Districtuse!A13="","",(Districtuse!A13))</f>
        <v/>
      </c>
      <c r="B27" s="160" t="str">
        <f>IF(Districtuse!H13="","",Districtuse!H13)</f>
        <v/>
      </c>
      <c r="C27" s="161"/>
      <c r="D27" s="162" t="str">
        <f t="shared" si="1"/>
        <v/>
      </c>
      <c r="E27" s="336"/>
      <c r="F27" s="164" t="str">
        <f t="shared" si="2"/>
        <v/>
      </c>
      <c r="G27" s="165" t="str">
        <f>IF(Districtuse!H13="","",(Districtuse!G13)+(Districtuse!H13))</f>
        <v/>
      </c>
      <c r="H27" s="166" t="str">
        <f t="shared" si="3"/>
        <v/>
      </c>
    </row>
    <row r="28" spans="1:8" x14ac:dyDescent="0.25">
      <c r="A28" s="154" t="str">
        <f>IF(Districtuse!A14="","",(Districtuse!A14))</f>
        <v/>
      </c>
      <c r="B28" s="160" t="str">
        <f>IF(Districtuse!H14="","",Districtuse!H14)</f>
        <v/>
      </c>
      <c r="C28" s="161"/>
      <c r="D28" s="162" t="str">
        <f t="shared" si="1"/>
        <v/>
      </c>
      <c r="E28" s="336"/>
      <c r="F28" s="164" t="str">
        <f t="shared" si="2"/>
        <v/>
      </c>
      <c r="G28" s="165" t="str">
        <f>IF(Districtuse!H14="","",(Districtuse!G14)+(Districtuse!H14))</f>
        <v/>
      </c>
      <c r="H28" s="166" t="str">
        <f t="shared" si="3"/>
        <v/>
      </c>
    </row>
    <row r="29" spans="1:8" x14ac:dyDescent="0.25">
      <c r="A29" s="154" t="str">
        <f>IF(Districtuse!A15="","",(Districtuse!A15))</f>
        <v/>
      </c>
      <c r="B29" s="160" t="str">
        <f>IF(Districtuse!H15="","",Districtuse!H15)</f>
        <v/>
      </c>
      <c r="C29" s="161"/>
      <c r="D29" s="162" t="str">
        <f t="shared" ref="D29:D42" si="4">IF(B29="","",IF($B$11="","",IF(C29=0,(ROUND(B29/$B$15,9)),IF(C29=1,(ROUND(B29/$F$15,9)),IF(C29=2,(ROUND(B29/$G$15,9)),IF(C29=3,(ROUND(B29/$H$15,9))))))))</f>
        <v/>
      </c>
      <c r="E29" s="336"/>
      <c r="F29" s="164" t="str">
        <f t="shared" si="2"/>
        <v/>
      </c>
      <c r="G29" s="165" t="str">
        <f>IF(Districtuse!H15="","",(Districtuse!G15)+(Districtuse!H15))</f>
        <v/>
      </c>
      <c r="H29" s="166" t="str">
        <f t="shared" si="3"/>
        <v/>
      </c>
    </row>
    <row r="30" spans="1:8" x14ac:dyDescent="0.25">
      <c r="A30" s="154" t="str">
        <f>IF(Districtuse!A16="","",(Districtuse!A16))</f>
        <v/>
      </c>
      <c r="B30" s="160" t="str">
        <f>IF(Districtuse!H16="","",Districtuse!H16)</f>
        <v/>
      </c>
      <c r="C30" s="161"/>
      <c r="D30" s="162" t="str">
        <f t="shared" ref="D30:D34" si="5">IF(B30="","",IF($B$11="","",IF(C30=0,(ROUND(B30/$B$15,9)),IF(C30=1,(ROUND(B30/$F$15,9)),IF(C30=2,(ROUND(B30/$G$15,9)),IF(C30=3,(ROUND(B30/$H$15,9))))))))</f>
        <v/>
      </c>
      <c r="E30" s="163"/>
      <c r="F30" s="164" t="str">
        <f t="shared" ref="F30:F34" si="6">IF(E30="","",IF(D30&gt;E30,"Over Max",""))</f>
        <v/>
      </c>
      <c r="G30" s="165" t="str">
        <f>IF(Districtuse!H16="","",(Districtuse!G16)+(Districtuse!H16))</f>
        <v/>
      </c>
      <c r="H30" s="166" t="str">
        <f t="shared" ref="H30:H34" si="7">IF(G30="","",IF($B$11="","",IF(C30=0,(ROUND(G30/$B$15,9)),IF(C30=1,(ROUND(G30/$F$15,9)),IF(C30=2,(ROUND(G30/$G$15,9)),IF(C30=3,(ROUND(G30/$H$15,9))))))))</f>
        <v/>
      </c>
    </row>
    <row r="31" spans="1:8" x14ac:dyDescent="0.25">
      <c r="A31" s="154" t="str">
        <f>IF(Districtuse!A17="","",(Districtuse!A17))</f>
        <v/>
      </c>
      <c r="B31" s="160" t="str">
        <f>IF(Districtuse!H17="","",Districtuse!H17)</f>
        <v/>
      </c>
      <c r="C31" s="161"/>
      <c r="D31" s="162" t="str">
        <f t="shared" si="5"/>
        <v/>
      </c>
      <c r="E31" s="163"/>
      <c r="F31" s="164" t="str">
        <f t="shared" si="6"/>
        <v/>
      </c>
      <c r="G31" s="165" t="str">
        <f>IF(Districtuse!H17="","",(Districtuse!G17)+(Districtuse!H17))</f>
        <v/>
      </c>
      <c r="H31" s="166" t="str">
        <f t="shared" si="7"/>
        <v/>
      </c>
    </row>
    <row r="32" spans="1:8" x14ac:dyDescent="0.25">
      <c r="A32" s="154" t="str">
        <f>IF(Districtuse!A18="","",(Districtuse!A18))</f>
        <v/>
      </c>
      <c r="B32" s="160" t="str">
        <f>IF(Districtuse!H18="","",Districtuse!H18)</f>
        <v/>
      </c>
      <c r="C32" s="161"/>
      <c r="D32" s="162" t="str">
        <f t="shared" si="5"/>
        <v/>
      </c>
      <c r="E32" s="163"/>
      <c r="F32" s="164" t="str">
        <f t="shared" si="6"/>
        <v/>
      </c>
      <c r="G32" s="165" t="str">
        <f>IF(Districtuse!H18="","",(Districtuse!G18)+(Districtuse!H18))</f>
        <v/>
      </c>
      <c r="H32" s="166" t="str">
        <f t="shared" si="7"/>
        <v/>
      </c>
    </row>
    <row r="33" spans="1:8" x14ac:dyDescent="0.25">
      <c r="A33" s="154" t="str">
        <f>IF(Districtuse!A19="","",(Districtuse!A19))</f>
        <v/>
      </c>
      <c r="B33" s="160" t="str">
        <f>IF(Districtuse!H19="","",Districtuse!H19)</f>
        <v/>
      </c>
      <c r="C33" s="161"/>
      <c r="D33" s="162" t="str">
        <f t="shared" si="5"/>
        <v/>
      </c>
      <c r="E33" s="163"/>
      <c r="F33" s="164" t="str">
        <f t="shared" si="6"/>
        <v/>
      </c>
      <c r="G33" s="165" t="str">
        <f>IF(Districtuse!H19="","",(Districtuse!G19)+(Districtuse!H19))</f>
        <v/>
      </c>
      <c r="H33" s="166" t="str">
        <f t="shared" si="7"/>
        <v/>
      </c>
    </row>
    <row r="34" spans="1:8" x14ac:dyDescent="0.25">
      <c r="A34" s="154" t="str">
        <f>IF(Districtuse!A20="","",(Districtuse!A20))</f>
        <v/>
      </c>
      <c r="B34" s="160" t="str">
        <f>IF(Districtuse!H20="","",Districtuse!H20)</f>
        <v/>
      </c>
      <c r="C34" s="161"/>
      <c r="D34" s="162" t="str">
        <f t="shared" si="5"/>
        <v/>
      </c>
      <c r="E34" s="163"/>
      <c r="F34" s="164" t="str">
        <f t="shared" si="6"/>
        <v/>
      </c>
      <c r="G34" s="165" t="str">
        <f>IF(Districtuse!H20="","",(Districtuse!G20)+(Districtuse!H20))</f>
        <v/>
      </c>
      <c r="H34" s="166" t="str">
        <f t="shared" si="7"/>
        <v/>
      </c>
    </row>
    <row r="35" spans="1:8" x14ac:dyDescent="0.25">
      <c r="A35" s="154" t="str">
        <f>IF(Districtuse!A21="","",(Districtuse!A21))</f>
        <v/>
      </c>
      <c r="B35" s="160" t="str">
        <f>IF(Districtuse!H21="","",Districtuse!H21)</f>
        <v/>
      </c>
      <c r="C35" s="161"/>
      <c r="D35" s="162" t="str">
        <f t="shared" ref="D35:D40" si="8">IF(B35="","",IF($B$11="","",IF(C35=0,(ROUND(B35/$B$15,9)),IF(C35=1,(ROUND(B35/$F$15,9)),IF(C35=2,(ROUND(B35/$G$15,9)),IF(C35=3,(ROUND(B35/$H$15,9))))))))</f>
        <v/>
      </c>
      <c r="E35" s="163"/>
      <c r="F35" s="164" t="str">
        <f t="shared" ref="F35:F40" si="9">IF(E35="","",IF(D35&gt;E35,"Over Max",""))</f>
        <v/>
      </c>
      <c r="G35" s="165" t="str">
        <f>IF(Districtuse!H21="","",(Districtuse!G21)+(Districtuse!H21))</f>
        <v/>
      </c>
      <c r="H35" s="166" t="str">
        <f t="shared" ref="H35:H40" si="10">IF(G35="","",IF($B$11="","",IF(C35=0,(ROUND(G35/$B$15,9)),IF(C35=1,(ROUND(G35/$F$15,9)),IF(C35=2,(ROUND(G35/$G$15,9)),IF(C35=3,(ROUND(G35/$H$15,9))))))))</f>
        <v/>
      </c>
    </row>
    <row r="36" spans="1:8" x14ac:dyDescent="0.25">
      <c r="A36" s="154" t="str">
        <f>IF(Districtuse!A22="","",(Districtuse!A22))</f>
        <v/>
      </c>
      <c r="B36" s="160" t="str">
        <f>IF(Districtuse!H22="","",Districtuse!H22)</f>
        <v/>
      </c>
      <c r="C36" s="161"/>
      <c r="D36" s="162" t="str">
        <f t="shared" si="8"/>
        <v/>
      </c>
      <c r="E36" s="163"/>
      <c r="F36" s="164" t="str">
        <f t="shared" si="9"/>
        <v/>
      </c>
      <c r="G36" s="165" t="str">
        <f>IF(Districtuse!H22="","",(Districtuse!G22)+(Districtuse!H22))</f>
        <v/>
      </c>
      <c r="H36" s="166" t="str">
        <f t="shared" si="10"/>
        <v/>
      </c>
    </row>
    <row r="37" spans="1:8" x14ac:dyDescent="0.25">
      <c r="A37" s="154" t="str">
        <f>IF(Districtuse!A23="","",(Districtuse!A23))</f>
        <v/>
      </c>
      <c r="B37" s="160" t="str">
        <f>IF(Districtuse!H23="","",Districtuse!H23)</f>
        <v/>
      </c>
      <c r="C37" s="161"/>
      <c r="D37" s="162" t="str">
        <f t="shared" si="8"/>
        <v/>
      </c>
      <c r="E37" s="163"/>
      <c r="F37" s="164" t="str">
        <f t="shared" si="9"/>
        <v/>
      </c>
      <c r="G37" s="165" t="str">
        <f>IF(Districtuse!H23="","",(Districtuse!G23)+(Districtuse!H23))</f>
        <v/>
      </c>
      <c r="H37" s="166" t="str">
        <f t="shared" si="10"/>
        <v/>
      </c>
    </row>
    <row r="38" spans="1:8" x14ac:dyDescent="0.25">
      <c r="A38" s="154" t="str">
        <f>IF(Districtuse!A24="","",(Districtuse!A24))</f>
        <v/>
      </c>
      <c r="B38" s="160" t="str">
        <f>IF(Districtuse!H24="","",Districtuse!H24)</f>
        <v/>
      </c>
      <c r="C38" s="161"/>
      <c r="D38" s="162" t="str">
        <f t="shared" si="8"/>
        <v/>
      </c>
      <c r="E38" s="163"/>
      <c r="F38" s="164" t="str">
        <f t="shared" si="9"/>
        <v/>
      </c>
      <c r="G38" s="165" t="str">
        <f>IF(Districtuse!H24="","",(Districtuse!G24)+(Districtuse!H24))</f>
        <v/>
      </c>
      <c r="H38" s="166" t="str">
        <f t="shared" si="10"/>
        <v/>
      </c>
    </row>
    <row r="39" spans="1:8" x14ac:dyDescent="0.25">
      <c r="A39" s="154" t="str">
        <f>IF(Districtuse!A25="","",(Districtuse!A25))</f>
        <v/>
      </c>
      <c r="B39" s="160" t="str">
        <f>IF(Districtuse!H25="","",Districtuse!H25)</f>
        <v/>
      </c>
      <c r="C39" s="161"/>
      <c r="D39" s="162" t="str">
        <f t="shared" si="8"/>
        <v/>
      </c>
      <c r="E39" s="163"/>
      <c r="F39" s="164" t="str">
        <f t="shared" si="9"/>
        <v/>
      </c>
      <c r="G39" s="165" t="str">
        <f>IF(Districtuse!H25="","",(Districtuse!G25)+(Districtuse!H25))</f>
        <v/>
      </c>
      <c r="H39" s="166" t="str">
        <f t="shared" si="10"/>
        <v/>
      </c>
    </row>
    <row r="40" spans="1:8" ht="16.5" thickBot="1" x14ac:dyDescent="0.3">
      <c r="A40" s="154" t="str">
        <f>IF(Districtuse!A26="","",(Districtuse!A26))</f>
        <v/>
      </c>
      <c r="B40" s="160" t="str">
        <f>IF(Districtuse!H26="","",Districtuse!H26)</f>
        <v/>
      </c>
      <c r="C40" s="161"/>
      <c r="D40" s="162" t="str">
        <f t="shared" si="8"/>
        <v/>
      </c>
      <c r="E40" s="163"/>
      <c r="F40" s="164" t="str">
        <f t="shared" si="9"/>
        <v/>
      </c>
      <c r="G40" s="165" t="str">
        <f>IF(Districtuse!H26="","",(Districtuse!G26)+(Districtuse!H26))</f>
        <v/>
      </c>
      <c r="H40" s="166" t="str">
        <f t="shared" si="10"/>
        <v/>
      </c>
    </row>
    <row r="41" spans="1:8" ht="16.5" thickBot="1" x14ac:dyDescent="0.3">
      <c r="A41" s="246" t="s">
        <v>144</v>
      </c>
      <c r="B41" s="247"/>
      <c r="C41" s="247"/>
      <c r="D41" s="247"/>
      <c r="E41" s="247"/>
      <c r="F41" s="247"/>
      <c r="G41" s="248" t="str">
        <f>IF(Districtuse!H26="","",(Districtuse!G26)+(Districtuse!H26))</f>
        <v/>
      </c>
      <c r="H41" s="249"/>
    </row>
    <row r="42" spans="1:8" x14ac:dyDescent="0.25">
      <c r="A42" s="154" t="str">
        <f>IF(Districtuse!A29="","",(Districtuse!A29))</f>
        <v/>
      </c>
      <c r="B42" s="160" t="str">
        <f>IF(Districtuse!H29="","",Districtuse!H29)</f>
        <v/>
      </c>
      <c r="C42" s="161"/>
      <c r="D42" s="162" t="str">
        <f t="shared" si="4"/>
        <v/>
      </c>
      <c r="E42" s="163"/>
      <c r="F42" s="164" t="str">
        <f>IF(E42="","",IF(D42&gt;E42,"Over Max",""))</f>
        <v/>
      </c>
      <c r="G42" s="165" t="str">
        <f>IF(Districtuse!H29="","",(Districtuse!G29)+(Districtuse!H29))</f>
        <v/>
      </c>
      <c r="H42" s="167"/>
    </row>
    <row r="43" spans="1:8" x14ac:dyDescent="0.25">
      <c r="A43" s="154" t="str">
        <f>IF(Districtuse!A30="","",(Districtuse!A30))</f>
        <v/>
      </c>
      <c r="B43" s="160" t="str">
        <f>IF(Districtuse!H30="","",Districtuse!H30)</f>
        <v/>
      </c>
      <c r="C43" s="161"/>
      <c r="D43" s="162" t="str">
        <f t="shared" ref="D43" si="11">IF(B43="","",IF($B$11="","",IF(C43=0,(ROUND(B43/$B$15,9)),IF(C43=1,(ROUND(B43/$F$15,9)),IF(C43=2,(ROUND(B43/$G$15,9)),IF(C43=3,(ROUND(B43/$H$15,9))))))))</f>
        <v/>
      </c>
      <c r="E43" s="163"/>
      <c r="F43" s="164" t="str">
        <f>IF(E43="","",IF(D43&gt;E43,"Over Max",""))</f>
        <v/>
      </c>
      <c r="G43" s="165" t="str">
        <f>IF(Districtuse!H30="","",(Districtuse!G30)+(Districtuse!H30))</f>
        <v/>
      </c>
      <c r="H43" s="167"/>
    </row>
    <row r="44" spans="1:8" x14ac:dyDescent="0.25">
      <c r="A44" s="154" t="str">
        <f>IF(Districtuse!A31="","",(Districtuse!A31))</f>
        <v/>
      </c>
      <c r="B44" s="160" t="str">
        <f>IF(Districtuse!H31="","",Districtuse!H31)</f>
        <v/>
      </c>
      <c r="C44" s="161"/>
      <c r="D44" s="162" t="str">
        <f t="shared" ref="D44" si="12">IF(B44="","",IF($B$11="","",IF(C44=0,(ROUND(B44/$B$15,9)),IF(C44=1,(ROUND(B44/$F$15,9)),IF(C44=2,(ROUND(B44/$G$15,9)),IF(C44=3,(ROUND(B44/$H$15,9))))))))</f>
        <v/>
      </c>
      <c r="E44" s="163"/>
      <c r="F44" s="164" t="str">
        <f>IF(E44="","",IF(D44&gt;E44,"Over Max",""))</f>
        <v/>
      </c>
      <c r="G44" s="165" t="str">
        <f>IF(Districtuse!H31="","",(Districtuse!G31)+(Districtuse!H31))</f>
        <v/>
      </c>
      <c r="H44" s="167"/>
    </row>
    <row r="45" spans="1:8" ht="16.5" thickBot="1" x14ac:dyDescent="0.3">
      <c r="A45" s="154" t="str">
        <f>IF(Districtuse!A33="","",(Districtuse!A33))</f>
        <v>SUM OF NON-LEVY FUNDS</v>
      </c>
      <c r="B45" s="160">
        <f>IF(Districtuse!H33="","",Districtuse!H33)</f>
        <v>0</v>
      </c>
      <c r="C45" s="202"/>
      <c r="D45" s="203"/>
      <c r="E45" s="204"/>
      <c r="F45" s="205"/>
      <c r="G45" s="206"/>
      <c r="H45" s="167"/>
    </row>
    <row r="46" spans="1:8" ht="16.5" thickBot="1" x14ac:dyDescent="0.3">
      <c r="A46" s="168" t="s">
        <v>71</v>
      </c>
      <c r="B46" s="169">
        <f>SUM(B23:B45)</f>
        <v>0</v>
      </c>
      <c r="C46" s="170"/>
      <c r="D46" s="171">
        <f>SUM(D23:D45)</f>
        <v>0</v>
      </c>
      <c r="E46" s="170"/>
      <c r="F46" s="170"/>
      <c r="G46" s="172">
        <f>SUM(G23:G45)</f>
        <v>0</v>
      </c>
      <c r="H46" s="173">
        <f>SUM(H23:H41)</f>
        <v>0</v>
      </c>
    </row>
    <row r="47" spans="1:8" x14ac:dyDescent="0.25">
      <c r="A47" s="134" t="s">
        <v>189</v>
      </c>
      <c r="H47" s="215" t="s">
        <v>173</v>
      </c>
    </row>
    <row r="49" spans="1:1" x14ac:dyDescent="0.25">
      <c r="A49" s="134"/>
    </row>
    <row r="51" spans="1:1" x14ac:dyDescent="0.25">
      <c r="A51" s="134"/>
    </row>
  </sheetData>
  <mergeCells count="10">
    <mergeCell ref="A41:F41"/>
    <mergeCell ref="A22:F22"/>
    <mergeCell ref="G22:H22"/>
    <mergeCell ref="A1:H1"/>
    <mergeCell ref="A2:H2"/>
    <mergeCell ref="B3:H3"/>
    <mergeCell ref="C9:E9"/>
    <mergeCell ref="F9:H9"/>
    <mergeCell ref="C8:E8"/>
    <mergeCell ref="G41:H41"/>
  </mergeCells>
  <pageMargins left="0" right="0" top="0.75" bottom="0.75" header="0.3" footer="0.3"/>
  <pageSetup scale="64" orientation="landscape" r:id="rId1"/>
  <ignoredErrors>
    <ignoredError sqref="F42:G44 G41 F35:H40 F23:H29 F30:H3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tabSelected="1" zoomScaleNormal="100" workbookViewId="0">
      <selection activeCell="A3" sqref="A3"/>
    </sheetView>
  </sheetViews>
  <sheetFormatPr defaultRowHeight="15.75" x14ac:dyDescent="0.25"/>
  <cols>
    <col min="1" max="1" width="84.125" customWidth="1"/>
    <col min="2" max="2" width="6.375" bestFit="1" customWidth="1"/>
    <col min="3" max="3" width="18.25" customWidth="1"/>
    <col min="4" max="4" width="5.375" bestFit="1" customWidth="1"/>
    <col min="5" max="5" width="21.375" customWidth="1"/>
  </cols>
  <sheetData>
    <row r="1" spans="1:5" ht="16.5" thickBot="1" x14ac:dyDescent="0.3">
      <c r="A1" s="8" t="s">
        <v>111</v>
      </c>
      <c r="B1" s="13"/>
      <c r="C1" s="9"/>
      <c r="D1" s="9"/>
      <c r="E1" s="10"/>
    </row>
    <row r="2" spans="1:5" x14ac:dyDescent="0.25">
      <c r="A2" s="14"/>
      <c r="B2" s="12"/>
      <c r="C2" s="12"/>
      <c r="D2" s="12"/>
      <c r="E2" s="15"/>
    </row>
    <row r="3" spans="1:5" ht="16.5" thickBot="1" x14ac:dyDescent="0.3">
      <c r="A3" s="16" t="s">
        <v>178</v>
      </c>
      <c r="B3" s="17"/>
      <c r="C3" s="96"/>
      <c r="D3" s="97"/>
      <c r="E3" s="98"/>
    </row>
    <row r="4" spans="1:5" ht="22.5" customHeight="1" thickBot="1" x14ac:dyDescent="0.3">
      <c r="A4" s="99" t="s">
        <v>89</v>
      </c>
      <c r="B4" s="27"/>
      <c r="C4" s="28"/>
      <c r="D4" s="28"/>
      <c r="E4" s="29"/>
    </row>
    <row r="5" spans="1:5" ht="31.5" customHeight="1" x14ac:dyDescent="0.25">
      <c r="A5" s="281" t="s">
        <v>108</v>
      </c>
      <c r="B5" s="282"/>
      <c r="C5" s="283"/>
      <c r="D5" s="30" t="s">
        <v>14</v>
      </c>
      <c r="E5" s="31">
        <v>18301563</v>
      </c>
    </row>
    <row r="6" spans="1:5" x14ac:dyDescent="0.25">
      <c r="A6" s="284" t="s">
        <v>15</v>
      </c>
      <c r="B6" s="285"/>
      <c r="C6" s="286"/>
      <c r="D6" s="39" t="s">
        <v>16</v>
      </c>
      <c r="E6" s="32">
        <f>IF(E5="",0,(ROUND(E5*0.03,0)))</f>
        <v>549047</v>
      </c>
    </row>
    <row r="7" spans="1:5" ht="16.5" thickBot="1" x14ac:dyDescent="0.3">
      <c r="A7" s="287" t="s">
        <v>107</v>
      </c>
      <c r="B7" s="288"/>
      <c r="C7" s="289"/>
      <c r="D7" s="39" t="s">
        <v>23</v>
      </c>
      <c r="E7" s="32"/>
    </row>
    <row r="8" spans="1:5" ht="16.5" thickBot="1" x14ac:dyDescent="0.3">
      <c r="A8" s="293" t="s">
        <v>98</v>
      </c>
      <c r="B8" s="294"/>
      <c r="C8" s="294"/>
      <c r="D8" s="294"/>
      <c r="E8" s="295"/>
    </row>
    <row r="9" spans="1:5" ht="16.5" customHeight="1" x14ac:dyDescent="0.25">
      <c r="A9" s="105" t="s">
        <v>112</v>
      </c>
      <c r="B9" s="39" t="s">
        <v>24</v>
      </c>
      <c r="C9" s="106">
        <v>7.3947930000000002E-3</v>
      </c>
      <c r="D9" s="34"/>
      <c r="E9" s="34"/>
    </row>
    <row r="10" spans="1:5" ht="16.5" customHeight="1" x14ac:dyDescent="0.25">
      <c r="A10" s="302" t="s">
        <v>113</v>
      </c>
      <c r="B10" s="303"/>
      <c r="C10" s="304"/>
      <c r="D10" s="34"/>
      <c r="E10" s="34"/>
    </row>
    <row r="11" spans="1:5" x14ac:dyDescent="0.25">
      <c r="A11" s="21" t="s">
        <v>17</v>
      </c>
      <c r="B11" s="290" t="s">
        <v>18</v>
      </c>
      <c r="C11" s="291"/>
      <c r="D11" s="34"/>
      <c r="E11" s="34"/>
    </row>
    <row r="12" spans="1:5" ht="15.75" customHeight="1" x14ac:dyDescent="0.25">
      <c r="A12" s="129" t="s">
        <v>168</v>
      </c>
      <c r="B12" s="35" t="s">
        <v>19</v>
      </c>
      <c r="C12" s="32">
        <v>121937295</v>
      </c>
      <c r="D12" s="34"/>
      <c r="E12" s="34"/>
    </row>
    <row r="13" spans="1:5" x14ac:dyDescent="0.25">
      <c r="A13" s="18"/>
      <c r="B13" s="35" t="s">
        <v>20</v>
      </c>
      <c r="C13" s="32"/>
      <c r="D13" s="34"/>
      <c r="E13" s="34"/>
    </row>
    <row r="14" spans="1:5" x14ac:dyDescent="0.25">
      <c r="A14" s="18"/>
      <c r="B14" s="35" t="s">
        <v>21</v>
      </c>
      <c r="C14" s="32"/>
      <c r="D14" s="34"/>
      <c r="E14" s="34"/>
    </row>
    <row r="15" spans="1:5" x14ac:dyDescent="0.25">
      <c r="A15" s="18"/>
      <c r="B15" s="35" t="s">
        <v>22</v>
      </c>
      <c r="C15" s="32"/>
      <c r="D15" s="34"/>
      <c r="E15" s="34"/>
    </row>
    <row r="16" spans="1:5" x14ac:dyDescent="0.25">
      <c r="A16" s="20" t="s">
        <v>40</v>
      </c>
      <c r="B16" s="36" t="s">
        <v>25</v>
      </c>
      <c r="C16" s="37">
        <f>SUM(C12:C15)</f>
        <v>121937295</v>
      </c>
      <c r="D16" s="34"/>
      <c r="E16" s="34"/>
    </row>
    <row r="17" spans="1:5" x14ac:dyDescent="0.25">
      <c r="A17" s="299" t="s">
        <v>96</v>
      </c>
      <c r="B17" s="300"/>
      <c r="C17" s="301"/>
      <c r="D17" s="39" t="s">
        <v>26</v>
      </c>
      <c r="E17" s="32">
        <f>ROUND(C16*C9,0)</f>
        <v>901701</v>
      </c>
    </row>
    <row r="18" spans="1:5" x14ac:dyDescent="0.25">
      <c r="A18" s="302" t="s">
        <v>114</v>
      </c>
      <c r="B18" s="303"/>
      <c r="C18" s="304"/>
      <c r="D18" s="34"/>
      <c r="E18" s="34"/>
    </row>
    <row r="19" spans="1:5" x14ac:dyDescent="0.25">
      <c r="A19" s="22" t="s">
        <v>121</v>
      </c>
      <c r="B19" s="35" t="s">
        <v>27</v>
      </c>
      <c r="C19" s="32">
        <v>388396</v>
      </c>
      <c r="D19" s="34"/>
      <c r="E19" s="34"/>
    </row>
    <row r="20" spans="1:5" ht="16.5" thickBot="1" x14ac:dyDescent="0.3">
      <c r="A20" s="299" t="s">
        <v>97</v>
      </c>
      <c r="B20" s="300"/>
      <c r="C20" s="301"/>
      <c r="D20" s="39" t="s">
        <v>28</v>
      </c>
      <c r="E20" s="32">
        <f>ROUND(C19*C9,0)</f>
        <v>2872</v>
      </c>
    </row>
    <row r="21" spans="1:5" ht="16.5" thickBot="1" x14ac:dyDescent="0.3">
      <c r="A21" s="292" t="s">
        <v>92</v>
      </c>
      <c r="B21" s="276"/>
      <c r="C21" s="276"/>
      <c r="D21" s="276"/>
      <c r="E21" s="277"/>
    </row>
    <row r="22" spans="1:5" ht="16.5" thickBot="1" x14ac:dyDescent="0.3">
      <c r="A22" s="299" t="s">
        <v>99</v>
      </c>
      <c r="B22" s="300"/>
      <c r="C22" s="301"/>
      <c r="D22" s="39" t="s">
        <v>29</v>
      </c>
      <c r="E22" s="32">
        <f>E5+E6+E7+E17+E20</f>
        <v>19755183</v>
      </c>
    </row>
    <row r="23" spans="1:5" ht="16.5" thickBot="1" x14ac:dyDescent="0.3">
      <c r="A23" s="19" t="s">
        <v>30</v>
      </c>
      <c r="B23" s="27"/>
      <c r="C23" s="27"/>
      <c r="D23" s="27"/>
      <c r="E23" s="33"/>
    </row>
    <row r="24" spans="1:5" ht="16.5" customHeight="1" x14ac:dyDescent="0.25">
      <c r="A24" s="18" t="s">
        <v>31</v>
      </c>
      <c r="B24" s="39" t="s">
        <v>32</v>
      </c>
      <c r="C24" s="32">
        <v>3479</v>
      </c>
      <c r="D24" s="34"/>
      <c r="E24" s="38"/>
    </row>
    <row r="25" spans="1:5" ht="16.5" thickBot="1" x14ac:dyDescent="0.3">
      <c r="A25" s="18" t="s">
        <v>37</v>
      </c>
      <c r="B25" s="39" t="s">
        <v>33</v>
      </c>
      <c r="C25" s="32">
        <v>215603</v>
      </c>
      <c r="D25" s="34"/>
      <c r="E25" s="38"/>
    </row>
    <row r="26" spans="1:5" ht="16.5" thickBot="1" x14ac:dyDescent="0.3">
      <c r="A26" s="19" t="s">
        <v>115</v>
      </c>
      <c r="B26" s="27"/>
      <c r="C26" s="27"/>
      <c r="D26" s="27"/>
      <c r="E26" s="33"/>
    </row>
    <row r="27" spans="1:5" x14ac:dyDescent="0.25">
      <c r="A27" s="22" t="s">
        <v>106</v>
      </c>
      <c r="B27" s="39" t="s">
        <v>34</v>
      </c>
      <c r="C27" s="32"/>
      <c r="D27" s="34"/>
      <c r="E27" s="38"/>
    </row>
    <row r="28" spans="1:5" x14ac:dyDescent="0.25">
      <c r="A28" s="22" t="s">
        <v>105</v>
      </c>
      <c r="B28" s="39" t="s">
        <v>35</v>
      </c>
      <c r="C28" s="32"/>
      <c r="D28" s="34"/>
      <c r="E28" s="38"/>
    </row>
    <row r="29" spans="1:5" x14ac:dyDescent="0.25">
      <c r="A29" s="22" t="s">
        <v>109</v>
      </c>
      <c r="B29" s="39" t="s">
        <v>36</v>
      </c>
      <c r="C29" s="32"/>
      <c r="D29" s="34"/>
      <c r="E29" s="38"/>
    </row>
    <row r="30" spans="1:5" x14ac:dyDescent="0.25">
      <c r="A30" s="107" t="s">
        <v>118</v>
      </c>
      <c r="B30" s="39" t="s">
        <v>39</v>
      </c>
      <c r="C30" s="32"/>
      <c r="D30" s="34"/>
      <c r="E30" s="38"/>
    </row>
    <row r="31" spans="1:5" ht="16.5" thickBot="1" x14ac:dyDescent="0.3">
      <c r="A31" s="296" t="s">
        <v>136</v>
      </c>
      <c r="B31" s="297"/>
      <c r="C31" s="298"/>
      <c r="D31" s="39" t="s">
        <v>85</v>
      </c>
      <c r="E31" s="32">
        <f>SUM(C24:C30)</f>
        <v>219082</v>
      </c>
    </row>
    <row r="32" spans="1:5" ht="16.5" thickBot="1" x14ac:dyDescent="0.3">
      <c r="A32" s="292" t="s">
        <v>119</v>
      </c>
      <c r="B32" s="276"/>
      <c r="C32" s="276"/>
      <c r="D32" s="276"/>
      <c r="E32" s="277"/>
    </row>
    <row r="33" spans="1:5" x14ac:dyDescent="0.25">
      <c r="A33" s="103" t="s">
        <v>100</v>
      </c>
      <c r="B33" s="30" t="s">
        <v>93</v>
      </c>
      <c r="C33" s="104"/>
      <c r="D33" s="100"/>
      <c r="E33" s="100"/>
    </row>
    <row r="34" spans="1:5" ht="15.75" customHeight="1" thickBot="1" x14ac:dyDescent="0.3">
      <c r="A34" s="271" t="s">
        <v>120</v>
      </c>
      <c r="B34" s="272"/>
      <c r="C34" s="273"/>
      <c r="D34" s="39" t="s">
        <v>94</v>
      </c>
      <c r="E34" s="101"/>
    </row>
    <row r="35" spans="1:5" ht="16.5" thickBot="1" x14ac:dyDescent="0.3">
      <c r="A35" s="274" t="s">
        <v>101</v>
      </c>
      <c r="B35" s="275"/>
      <c r="C35" s="275"/>
      <c r="D35" s="276"/>
      <c r="E35" s="277"/>
    </row>
    <row r="36" spans="1:5" ht="16.5" thickBot="1" x14ac:dyDescent="0.3">
      <c r="A36" s="268" t="s">
        <v>122</v>
      </c>
      <c r="B36" s="269"/>
      <c r="C36" s="270"/>
      <c r="D36" s="39" t="s">
        <v>95</v>
      </c>
      <c r="E36" s="102">
        <f>(E22-E31)+E34</f>
        <v>19536101</v>
      </c>
    </row>
    <row r="37" spans="1:5" ht="16.5" thickBot="1" x14ac:dyDescent="0.3">
      <c r="A37" s="265" t="s">
        <v>183</v>
      </c>
      <c r="B37" s="266"/>
      <c r="C37" s="266"/>
      <c r="D37" s="266"/>
      <c r="E37" s="267"/>
    </row>
    <row r="38" spans="1:5" x14ac:dyDescent="0.25">
      <c r="A38" s="135" t="s">
        <v>184</v>
      </c>
      <c r="B38" s="39" t="s">
        <v>137</v>
      </c>
      <c r="C38" s="11"/>
      <c r="D38" s="34"/>
      <c r="E38" s="38"/>
    </row>
    <row r="39" spans="1:5" x14ac:dyDescent="0.25">
      <c r="A39" s="135" t="s">
        <v>185</v>
      </c>
      <c r="B39" s="39" t="s">
        <v>138</v>
      </c>
      <c r="C39" s="11">
        <f>C38*0.03</f>
        <v>0</v>
      </c>
      <c r="D39" s="34"/>
      <c r="E39" s="38"/>
    </row>
    <row r="40" spans="1:5" x14ac:dyDescent="0.25">
      <c r="A40" s="213" t="s">
        <v>177</v>
      </c>
      <c r="B40" s="39" t="s">
        <v>164</v>
      </c>
      <c r="C40" s="11"/>
      <c r="D40" s="34"/>
      <c r="E40" s="38"/>
    </row>
    <row r="41" spans="1:5" x14ac:dyDescent="0.25">
      <c r="A41" s="278" t="s">
        <v>186</v>
      </c>
      <c r="B41" s="279"/>
      <c r="C41" s="280"/>
      <c r="D41" s="137" t="s">
        <v>133</v>
      </c>
      <c r="E41" s="138">
        <f>C38-(C39+C40)</f>
        <v>0</v>
      </c>
    </row>
    <row r="42" spans="1:5" x14ac:dyDescent="0.25">
      <c r="A42" s="209" t="s">
        <v>187</v>
      </c>
      <c r="B42" s="137" t="s">
        <v>134</v>
      </c>
      <c r="C42" s="138">
        <f>E6</f>
        <v>549047</v>
      </c>
      <c r="D42" s="38"/>
      <c r="E42" s="38"/>
    </row>
    <row r="43" spans="1:5" x14ac:dyDescent="0.25">
      <c r="A43" s="268" t="s">
        <v>188</v>
      </c>
      <c r="B43" s="269"/>
      <c r="C43" s="270"/>
      <c r="D43" s="39" t="s">
        <v>159</v>
      </c>
      <c r="E43" s="136">
        <f>E36-E41-C42</f>
        <v>18987054</v>
      </c>
    </row>
    <row r="44" spans="1:5" x14ac:dyDescent="0.25">
      <c r="A44" t="s">
        <v>104</v>
      </c>
      <c r="E44" s="134" t="s">
        <v>173</v>
      </c>
    </row>
  </sheetData>
  <mergeCells count="19">
    <mergeCell ref="A32:E32"/>
    <mergeCell ref="A8:E8"/>
    <mergeCell ref="A31:C31"/>
    <mergeCell ref="A17:C17"/>
    <mergeCell ref="A18:C18"/>
    <mergeCell ref="A10:C10"/>
    <mergeCell ref="A20:C20"/>
    <mergeCell ref="A22:C22"/>
    <mergeCell ref="A5:C5"/>
    <mergeCell ref="A6:C6"/>
    <mergeCell ref="A7:C7"/>
    <mergeCell ref="B11:C11"/>
    <mergeCell ref="A21:E21"/>
    <mergeCell ref="A37:E37"/>
    <mergeCell ref="A43:C43"/>
    <mergeCell ref="A34:C34"/>
    <mergeCell ref="A35:E35"/>
    <mergeCell ref="A36:C36"/>
    <mergeCell ref="A41:C41"/>
  </mergeCells>
  <printOptions horizontalCentered="1"/>
  <pageMargins left="0" right="0" top="0.25" bottom="0.2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>
      <selection activeCell="B4" sqref="B4"/>
    </sheetView>
  </sheetViews>
  <sheetFormatPr defaultRowHeight="15.75" x14ac:dyDescent="0.25"/>
  <cols>
    <col min="1" max="1" width="16.625" customWidth="1"/>
    <col min="2" max="3" width="14.625" customWidth="1"/>
    <col min="4" max="4" width="15.625" customWidth="1"/>
    <col min="5" max="6" width="14.625" customWidth="1"/>
    <col min="7" max="7" width="15.625" customWidth="1"/>
    <col min="8" max="8" width="12.5" customWidth="1"/>
  </cols>
  <sheetData>
    <row r="1" spans="1:8" ht="16.5" thickBot="1" x14ac:dyDescent="0.3"/>
    <row r="2" spans="1:8" ht="18.75" x14ac:dyDescent="0.3">
      <c r="A2" s="75" t="s">
        <v>72</v>
      </c>
      <c r="B2" s="76"/>
      <c r="C2" s="76"/>
      <c r="D2" s="76"/>
      <c r="E2" s="76"/>
      <c r="F2" s="76"/>
      <c r="G2" s="77"/>
    </row>
    <row r="3" spans="1:8" ht="19.5" thickBot="1" x14ac:dyDescent="0.35">
      <c r="A3" s="78" t="s">
        <v>73</v>
      </c>
      <c r="B3" s="79"/>
      <c r="C3" s="79"/>
      <c r="D3" s="79"/>
      <c r="E3" s="79"/>
      <c r="F3" s="79"/>
      <c r="G3" s="80"/>
    </row>
    <row r="4" spans="1:8" ht="16.5" customHeight="1" thickBot="1" x14ac:dyDescent="0.3">
      <c r="A4" s="81" t="s">
        <v>74</v>
      </c>
      <c r="B4" s="121" t="s">
        <v>165</v>
      </c>
      <c r="C4" s="82"/>
      <c r="D4" s="82"/>
      <c r="E4" s="82"/>
      <c r="F4" s="82"/>
      <c r="G4" s="83"/>
    </row>
    <row r="5" spans="1:8" ht="48" thickBot="1" x14ac:dyDescent="0.3">
      <c r="A5" s="314" t="s">
        <v>1</v>
      </c>
      <c r="B5" s="315"/>
      <c r="C5" s="316"/>
      <c r="D5" s="84" t="s">
        <v>129</v>
      </c>
      <c r="E5" s="85" t="s">
        <v>77</v>
      </c>
      <c r="F5" s="85" t="s">
        <v>75</v>
      </c>
      <c r="G5" s="85" t="s">
        <v>76</v>
      </c>
    </row>
    <row r="6" spans="1:8" ht="5.0999999999999996" customHeight="1" thickBot="1" x14ac:dyDescent="0.3"/>
    <row r="7" spans="1:8" ht="16.5" thickBot="1" x14ac:dyDescent="0.3">
      <c r="A7" s="86" t="s">
        <v>78</v>
      </c>
      <c r="B7" s="87"/>
      <c r="C7" s="87"/>
      <c r="D7" s="87"/>
      <c r="E7" s="87"/>
      <c r="F7" s="87"/>
      <c r="G7" s="88"/>
    </row>
    <row r="8" spans="1:8" ht="16.5" customHeight="1" x14ac:dyDescent="0.25">
      <c r="A8" s="317" t="s">
        <v>79</v>
      </c>
      <c r="B8" s="318"/>
      <c r="C8" s="319"/>
      <c r="D8" s="89"/>
      <c r="E8" s="89"/>
      <c r="F8" s="89"/>
      <c r="G8" s="89"/>
    </row>
    <row r="9" spans="1:8" ht="16.5" customHeight="1" x14ac:dyDescent="0.25">
      <c r="A9" s="320" t="s">
        <v>80</v>
      </c>
      <c r="B9" s="321"/>
      <c r="C9" s="322"/>
      <c r="D9" s="74"/>
      <c r="E9" s="74"/>
      <c r="F9" s="74"/>
      <c r="G9" s="74"/>
    </row>
    <row r="10" spans="1:8" ht="5.0999999999999996" customHeight="1" thickBot="1" x14ac:dyDescent="0.3"/>
    <row r="11" spans="1:8" ht="18.75" customHeight="1" thickBot="1" x14ac:dyDescent="0.3">
      <c r="A11" s="86" t="s">
        <v>117</v>
      </c>
      <c r="B11" s="87"/>
      <c r="C11" s="87"/>
      <c r="D11" s="87"/>
      <c r="E11" s="87"/>
      <c r="F11" s="87"/>
      <c r="G11" s="88"/>
    </row>
    <row r="12" spans="1:8" ht="16.5" customHeight="1" x14ac:dyDescent="0.25">
      <c r="A12" s="323" t="s">
        <v>116</v>
      </c>
      <c r="B12" s="236"/>
      <c r="C12" s="324"/>
      <c r="D12" s="89"/>
      <c r="E12" s="89"/>
      <c r="F12" s="89"/>
      <c r="G12" s="89"/>
    </row>
    <row r="13" spans="1:8" ht="16.5" customHeight="1" x14ac:dyDescent="0.25">
      <c r="A13" s="325" t="s">
        <v>128</v>
      </c>
      <c r="B13" s="326"/>
      <c r="C13" s="326"/>
      <c r="D13" s="326"/>
      <c r="E13" s="326"/>
      <c r="F13" s="327"/>
      <c r="G13" s="123"/>
    </row>
    <row r="14" spans="1:8" ht="15" customHeight="1" thickBot="1" x14ac:dyDescent="0.3"/>
    <row r="15" spans="1:8" ht="18.75" customHeight="1" thickBot="1" x14ac:dyDescent="0.3">
      <c r="A15" s="86" t="s">
        <v>123</v>
      </c>
      <c r="B15" s="87"/>
      <c r="C15" s="87"/>
      <c r="D15" s="87"/>
      <c r="E15" s="87"/>
      <c r="F15" s="87"/>
      <c r="G15" s="88"/>
      <c r="H15" s="88"/>
    </row>
    <row r="16" spans="1:8" ht="48" thickBot="1" x14ac:dyDescent="0.3">
      <c r="A16" s="85" t="s">
        <v>130</v>
      </c>
      <c r="B16" s="85" t="s">
        <v>77</v>
      </c>
      <c r="C16" s="85" t="s">
        <v>75</v>
      </c>
      <c r="D16" s="85" t="s">
        <v>127</v>
      </c>
      <c r="E16" s="85" t="s">
        <v>81</v>
      </c>
      <c r="F16" s="85" t="s">
        <v>126</v>
      </c>
      <c r="G16" s="122" t="s">
        <v>82</v>
      </c>
      <c r="H16" s="122" t="s">
        <v>83</v>
      </c>
    </row>
    <row r="17" spans="1:8" ht="16.5" customHeight="1" x14ac:dyDescent="0.25">
      <c r="A17" s="210"/>
      <c r="B17" s="124"/>
      <c r="C17" s="119"/>
      <c r="D17" s="115"/>
      <c r="E17" s="118"/>
      <c r="F17" s="118"/>
      <c r="G17" s="90" t="str">
        <f>IF(E17="","",IF(E17=0,1,ROUND((F17/E17-1),2)))</f>
        <v/>
      </c>
      <c r="H17" s="91" t="str">
        <f>IF(G17="","",(IF(OR(G17&gt;=0.2,G17&lt;-0.2),"YES","")))</f>
        <v/>
      </c>
    </row>
    <row r="18" spans="1:8" ht="16.5" customHeight="1" x14ac:dyDescent="0.25">
      <c r="A18" s="125"/>
      <c r="B18" s="125"/>
      <c r="C18" s="120"/>
      <c r="D18" s="116"/>
      <c r="E18" s="110"/>
      <c r="F18" s="110"/>
      <c r="G18" s="90" t="str">
        <f>IF(E18="","",IF(E18=0,1,ROUND((F18/E18-1),2)))</f>
        <v/>
      </c>
      <c r="H18" s="91" t="str">
        <f>IF(G18="","",(IF(OR(G18&gt;=0.2,G18&lt;-0.2),"YES","")))</f>
        <v/>
      </c>
    </row>
    <row r="19" spans="1:8" ht="16.5" customHeight="1" x14ac:dyDescent="0.25">
      <c r="A19" s="126"/>
      <c r="B19" s="126"/>
      <c r="C19" s="120"/>
      <c r="D19" s="116"/>
      <c r="E19" s="110"/>
      <c r="F19" s="110"/>
      <c r="G19" s="90" t="str">
        <f>IF(E19="","",IF(E19=0,1,ROUND((F19/E19-1),2)))</f>
        <v/>
      </c>
      <c r="H19" s="91" t="str">
        <f>IF(G19="","",(IF(OR(G19&gt;=0.2,G19&lt;-0.2),"YES","")))</f>
        <v/>
      </c>
    </row>
    <row r="20" spans="1:8" ht="16.5" customHeight="1" x14ac:dyDescent="0.25">
      <c r="A20" s="127"/>
      <c r="B20" s="127"/>
      <c r="C20" s="108"/>
      <c r="D20" s="117"/>
      <c r="E20" s="109"/>
      <c r="F20" s="109"/>
      <c r="G20" s="90" t="str">
        <f>IF(E20="","",IF(E20=0,1,ROUND((F20/E20-1),2)))</f>
        <v/>
      </c>
      <c r="H20" s="91" t="str">
        <f>IF(G20="","",(IF(OR(G20&gt;=0.2,G20&lt;-0.2),"YES","")))</f>
        <v/>
      </c>
    </row>
    <row r="21" spans="1:8" ht="18.75" customHeight="1" x14ac:dyDescent="0.25">
      <c r="A21" s="307" t="s">
        <v>125</v>
      </c>
      <c r="B21" s="307"/>
      <c r="C21" s="308"/>
      <c r="D21" s="308"/>
      <c r="E21" s="308"/>
      <c r="F21" s="109">
        <f>SUM(F17:F20)</f>
        <v>0</v>
      </c>
      <c r="G21" s="328"/>
      <c r="H21" s="329"/>
    </row>
    <row r="22" spans="1:8" ht="6.75" customHeight="1" x14ac:dyDescent="0.25">
      <c r="A22" s="111"/>
      <c r="B22" s="111"/>
      <c r="C22" s="112"/>
      <c r="D22" s="112"/>
      <c r="E22" s="112"/>
      <c r="F22" s="113"/>
      <c r="G22" s="114"/>
      <c r="H22" s="114"/>
    </row>
    <row r="23" spans="1:8" ht="18" customHeight="1" x14ac:dyDescent="0.25">
      <c r="A23" s="309" t="s">
        <v>124</v>
      </c>
      <c r="B23" s="309"/>
      <c r="C23" s="309"/>
      <c r="D23" s="309"/>
      <c r="E23" s="309"/>
      <c r="F23" s="309"/>
      <c r="G23" s="309"/>
      <c r="H23" s="309"/>
    </row>
    <row r="24" spans="1:8" ht="72.75" customHeight="1" x14ac:dyDescent="0.25">
      <c r="A24" s="310"/>
      <c r="B24" s="311"/>
      <c r="C24" s="312"/>
      <c r="D24" s="312"/>
      <c r="E24" s="312"/>
      <c r="F24" s="312"/>
      <c r="G24" s="312"/>
      <c r="H24" s="313"/>
    </row>
    <row r="25" spans="1:8" x14ac:dyDescent="0.25">
      <c r="A25" s="92" t="s">
        <v>84</v>
      </c>
      <c r="B25" s="92"/>
      <c r="C25" s="92"/>
      <c r="G25" s="305" t="s">
        <v>158</v>
      </c>
      <c r="H25" s="306"/>
    </row>
    <row r="26" spans="1:8" ht="18.75" customHeight="1" x14ac:dyDescent="0.25"/>
    <row r="27" spans="1:8" ht="18.75" customHeight="1" x14ac:dyDescent="0.25"/>
    <row r="28" spans="1:8" ht="18.75" customHeight="1" x14ac:dyDescent="0.25"/>
    <row r="29" spans="1:8" ht="18.75" customHeight="1" x14ac:dyDescent="0.25"/>
    <row r="30" spans="1:8" ht="18.75" customHeight="1" x14ac:dyDescent="0.25"/>
    <row r="31" spans="1:8" ht="18.75" customHeight="1" x14ac:dyDescent="0.25"/>
    <row r="32" spans="1:8" ht="18.75" customHeight="1" x14ac:dyDescent="0.25"/>
  </sheetData>
  <protectedRanges>
    <protectedRange password="D9AD" sqref="G17:H22" name="Computation_1_1"/>
  </protectedRanges>
  <mergeCells count="10">
    <mergeCell ref="G25:H25"/>
    <mergeCell ref="A21:E21"/>
    <mergeCell ref="A23:H23"/>
    <mergeCell ref="A24:H24"/>
    <mergeCell ref="A5:C5"/>
    <mergeCell ref="A8:C8"/>
    <mergeCell ref="A9:C9"/>
    <mergeCell ref="A12:C12"/>
    <mergeCell ref="A13:F13"/>
    <mergeCell ref="G21:H21"/>
  </mergeCells>
  <pageMargins left="0.25" right="0.25" top="0.25" bottom="0.2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workbookViewId="0">
      <selection activeCell="A9" sqref="A9"/>
    </sheetView>
  </sheetViews>
  <sheetFormatPr defaultRowHeight="15.75" x14ac:dyDescent="0.25"/>
  <cols>
    <col min="1" max="1" width="72.125" customWidth="1"/>
    <col min="2" max="2" width="3.875" customWidth="1"/>
    <col min="3" max="3" width="13.75" bestFit="1" customWidth="1"/>
    <col min="4" max="4" width="11.875" customWidth="1"/>
  </cols>
  <sheetData>
    <row r="1" spans="1:4" ht="30.75" customHeight="1" thickBot="1" x14ac:dyDescent="0.3">
      <c r="A1" s="331" t="s">
        <v>148</v>
      </c>
      <c r="B1" s="332"/>
      <c r="C1" s="332"/>
      <c r="D1" s="333"/>
    </row>
    <row r="2" spans="1:4" ht="16.5" thickBot="1" x14ac:dyDescent="0.3">
      <c r="A2" s="334" t="str">
        <f>Districtuse!B4</f>
        <v>CITY</v>
      </c>
      <c r="B2" s="334"/>
      <c r="C2" s="334"/>
      <c r="D2" s="334"/>
    </row>
    <row r="3" spans="1:4" ht="16.5" thickBot="1" x14ac:dyDescent="0.3">
      <c r="A3" s="314" t="s">
        <v>145</v>
      </c>
      <c r="B3" s="315"/>
      <c r="C3" s="315"/>
      <c r="D3" s="316"/>
    </row>
    <row r="4" spans="1:4" x14ac:dyDescent="0.25">
      <c r="A4" s="175" t="s">
        <v>160</v>
      </c>
      <c r="B4" s="184" t="s">
        <v>14</v>
      </c>
      <c r="C4" s="11">
        <f>L2Wrksht!E22</f>
        <v>19755183</v>
      </c>
      <c r="D4" s="176"/>
    </row>
    <row r="5" spans="1:4" x14ac:dyDescent="0.25">
      <c r="A5" s="175" t="s">
        <v>161</v>
      </c>
      <c r="B5" s="184" t="s">
        <v>16</v>
      </c>
      <c r="C5" s="11">
        <f>L2Wrksht!E5</f>
        <v>18301563</v>
      </c>
      <c r="D5" s="176"/>
    </row>
    <row r="6" spans="1:4" x14ac:dyDescent="0.25">
      <c r="A6" s="178" t="s">
        <v>162</v>
      </c>
      <c r="B6" s="185" t="s">
        <v>23</v>
      </c>
      <c r="C6" s="176"/>
      <c r="D6" s="177">
        <f>C4-C5</f>
        <v>1453620</v>
      </c>
    </row>
    <row r="7" spans="1:4" ht="16.5" thickBot="1" x14ac:dyDescent="0.3">
      <c r="A7" s="134"/>
      <c r="B7" s="134"/>
      <c r="C7" s="174"/>
    </row>
    <row r="8" spans="1:4" ht="16.5" thickBot="1" x14ac:dyDescent="0.3">
      <c r="A8" s="314" t="s">
        <v>149</v>
      </c>
      <c r="B8" s="315"/>
      <c r="C8" s="315"/>
      <c r="D8" s="316"/>
    </row>
    <row r="9" spans="1:4" x14ac:dyDescent="0.25">
      <c r="A9" s="178" t="s">
        <v>163</v>
      </c>
      <c r="B9" s="185" t="s">
        <v>24</v>
      </c>
      <c r="C9" s="179">
        <f>IF(L2Wrksht!E43&lt;L2Wrksht!E36,L2Wrksht!E43,L2Wrksht!E36)</f>
        <v>18987054</v>
      </c>
      <c r="D9" s="180"/>
    </row>
    <row r="10" spans="1:4" x14ac:dyDescent="0.25">
      <c r="A10" s="175" t="s">
        <v>146</v>
      </c>
      <c r="B10" s="185" t="s">
        <v>25</v>
      </c>
      <c r="C10" s="11" t="str">
        <f>IF(Districtuse!H27="","TBD",IF(Districtuse!H27=0,"TBD",Districtuse!H27))</f>
        <v>TBD</v>
      </c>
      <c r="D10" s="176"/>
    </row>
    <row r="11" spans="1:4" x14ac:dyDescent="0.25">
      <c r="A11" s="182" t="s">
        <v>147</v>
      </c>
      <c r="B11" s="185" t="s">
        <v>26</v>
      </c>
      <c r="C11" s="181"/>
      <c r="D11" s="183" t="e">
        <f>IF(C9-C10&lt;D6,C9-C10,D6)</f>
        <v>#VALUE!</v>
      </c>
    </row>
    <row r="12" spans="1:4" x14ac:dyDescent="0.25">
      <c r="A12" s="134"/>
      <c r="B12" s="134"/>
      <c r="C12" s="174"/>
    </row>
    <row r="13" spans="1:4" x14ac:dyDescent="0.25">
      <c r="A13" s="208" t="s">
        <v>155</v>
      </c>
      <c r="B13" s="134"/>
      <c r="C13" s="174"/>
    </row>
    <row r="14" spans="1:4" x14ac:dyDescent="0.25">
      <c r="A14" s="330" t="s">
        <v>156</v>
      </c>
      <c r="B14" s="330"/>
      <c r="C14" s="330"/>
      <c r="D14" s="330"/>
    </row>
    <row r="15" spans="1:4" x14ac:dyDescent="0.25">
      <c r="A15" s="134" t="s">
        <v>157</v>
      </c>
      <c r="B15" s="134"/>
      <c r="C15" s="174"/>
    </row>
  </sheetData>
  <mergeCells count="5">
    <mergeCell ref="A3:D3"/>
    <mergeCell ref="A8:D8"/>
    <mergeCell ref="A14:D14"/>
    <mergeCell ref="A1:D1"/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Districtuse</vt:lpstr>
      <vt:lpstr>Countyuseonly</vt:lpstr>
      <vt:lpstr>L2Wrksht</vt:lpstr>
      <vt:lpstr>Votertracker</vt:lpstr>
      <vt:lpstr>Forgone</vt:lpstr>
      <vt:lpstr>Countyuseonly!Print_Area</vt:lpstr>
      <vt:lpstr>Districtuse!Print_Area</vt:lpstr>
      <vt:lpstr>L2Wrksht!Print_Area</vt:lpstr>
    </vt:vector>
  </TitlesOfParts>
  <Company>State Tax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Houde</dc:creator>
  <cp:lastModifiedBy>Steve Onofrei</cp:lastModifiedBy>
  <cp:lastPrinted>2020-07-16T19:58:55Z</cp:lastPrinted>
  <dcterms:created xsi:type="dcterms:W3CDTF">2002-01-03T17:26:13Z</dcterms:created>
  <dcterms:modified xsi:type="dcterms:W3CDTF">2020-08-13T14:37:20Z</dcterms:modified>
</cp:coreProperties>
</file>