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10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Shared/Publications/Salary Survey/2016 Salary Survey/"/>
    </mc:Choice>
  </mc:AlternateContent>
  <bookViews>
    <workbookView xWindow="38400" yWindow="460" windowWidth="28800" windowHeight="17540" tabRatio="500" activeTab="9"/>
  </bookViews>
  <sheets>
    <sheet name="County Info" sheetId="2" r:id="rId1"/>
    <sheet name="CEOs" sheetId="11" r:id="rId2"/>
    <sheet name="Benefits" sheetId="10" r:id="rId3"/>
    <sheet name="Assessor" sheetId="1" r:id="rId4"/>
    <sheet name="Clerk" sheetId="3" r:id="rId5"/>
    <sheet name="Commissioner" sheetId="4" r:id="rId6"/>
    <sheet name="Coroner" sheetId="6" r:id="rId7"/>
    <sheet name="Pros Atty" sheetId="7" r:id="rId8"/>
    <sheet name="Sheriff" sheetId="8" r:id="rId9"/>
    <sheet name="Treasurer" sheetId="9" r:id="rId10"/>
    <sheet name="Dept Heads" sheetId="5" r:id="rId11"/>
  </sheets>
  <definedNames>
    <definedName name="_xlnm.Print_Titles" localSheetId="2">Benefits!$A:$A,Benefits!$1:$1</definedName>
    <definedName name="_xlnm.Print_Titles" localSheetId="1">CEOs!$A:$A,CEOs!$1:$1</definedName>
    <definedName name="_xlnm.Print_Titles" localSheetId="0">'County Info'!$A:$A,'County Info'!$1:$1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" i="8" l="1"/>
  <c r="O19" i="10"/>
  <c r="L19" i="10"/>
  <c r="K19" i="10"/>
  <c r="E19" i="10"/>
  <c r="D19" i="10"/>
  <c r="X34" i="10"/>
  <c r="H32" i="10"/>
  <c r="H18" i="5"/>
  <c r="H13" i="5"/>
  <c r="G4" i="5"/>
  <c r="E40" i="5"/>
  <c r="D45" i="5"/>
  <c r="D18" i="5"/>
  <c r="D20" i="5"/>
  <c r="D14" i="5"/>
  <c r="D13" i="5"/>
  <c r="D12" i="5"/>
  <c r="B40" i="5"/>
  <c r="D41" i="9"/>
  <c r="D34" i="9"/>
  <c r="E41" i="8"/>
  <c r="E25" i="8"/>
  <c r="D41" i="8"/>
  <c r="D25" i="8"/>
  <c r="D13" i="8"/>
  <c r="D9" i="8"/>
  <c r="D34" i="7"/>
  <c r="D25" i="7"/>
  <c r="D12" i="7"/>
  <c r="D8" i="7"/>
  <c r="F34" i="3"/>
  <c r="G34" i="3"/>
  <c r="E34" i="3"/>
  <c r="D44" i="3"/>
  <c r="D34" i="3"/>
  <c r="D24" i="4"/>
  <c r="D17" i="8"/>
  <c r="D17" i="7"/>
  <c r="E19" i="8"/>
  <c r="D19" i="8"/>
  <c r="D39" i="1"/>
  <c r="D34" i="1"/>
  <c r="C24" i="6"/>
  <c r="C24" i="4"/>
  <c r="H24" i="11"/>
  <c r="G24" i="11"/>
  <c r="F24" i="11"/>
</calcChain>
</file>

<file path=xl/sharedStrings.xml><?xml version="1.0" encoding="utf-8"?>
<sst xmlns="http://schemas.openxmlformats.org/spreadsheetml/2006/main" count="1570" uniqueCount="335">
  <si>
    <t>County</t>
  </si>
  <si>
    <t>Ada</t>
  </si>
  <si>
    <t>Adams</t>
  </si>
  <si>
    <t>Bannock</t>
  </si>
  <si>
    <t>Bear Lake</t>
  </si>
  <si>
    <t>Benewah</t>
  </si>
  <si>
    <t>Bingham</t>
  </si>
  <si>
    <t>Blaine</t>
  </si>
  <si>
    <t>Boise</t>
  </si>
  <si>
    <t>Bonner</t>
  </si>
  <si>
    <t>Bonneville</t>
  </si>
  <si>
    <t>Boundary</t>
  </si>
  <si>
    <t>Butte</t>
  </si>
  <si>
    <t>Camas</t>
  </si>
  <si>
    <t>Canyon</t>
  </si>
  <si>
    <t>Caribou</t>
  </si>
  <si>
    <t>Cassia</t>
  </si>
  <si>
    <t>Clark</t>
  </si>
  <si>
    <t>Clearwater</t>
  </si>
  <si>
    <t>Custer</t>
  </si>
  <si>
    <t>Elmore</t>
  </si>
  <si>
    <t>Franklin</t>
  </si>
  <si>
    <t>Fremont</t>
  </si>
  <si>
    <t>Gem</t>
  </si>
  <si>
    <t>Gooding</t>
  </si>
  <si>
    <t>Idaho</t>
  </si>
  <si>
    <t>Jefferson</t>
  </si>
  <si>
    <t>Jerome</t>
  </si>
  <si>
    <t>Kootenai</t>
  </si>
  <si>
    <t>Latah</t>
  </si>
  <si>
    <t>Lemhi</t>
  </si>
  <si>
    <t>Lewis</t>
  </si>
  <si>
    <t>Lincoln</t>
  </si>
  <si>
    <t>Madison</t>
  </si>
  <si>
    <t>Minidoka</t>
  </si>
  <si>
    <t>Nez Perce</t>
  </si>
  <si>
    <t>Oneida</t>
  </si>
  <si>
    <t>Owyhee</t>
  </si>
  <si>
    <t>Payette</t>
  </si>
  <si>
    <t>Power</t>
  </si>
  <si>
    <t>Shoshone</t>
  </si>
  <si>
    <t>Teton</t>
  </si>
  <si>
    <t>Twin Falls</t>
  </si>
  <si>
    <t xml:space="preserve">Valley </t>
  </si>
  <si>
    <t>Washington</t>
  </si>
  <si>
    <t># Supervised</t>
  </si>
  <si>
    <t>Assessor</t>
  </si>
  <si>
    <t>Chief Deputy</t>
  </si>
  <si>
    <t># Employees</t>
  </si>
  <si>
    <t># Full Time</t>
  </si>
  <si>
    <t># Part Time</t>
  </si>
  <si>
    <t># Seasonal</t>
  </si>
  <si>
    <t>Vacation Days - New</t>
  </si>
  <si>
    <t>Vacation Days - 6th Year</t>
  </si>
  <si>
    <t>Vacation Days - 11th Year</t>
  </si>
  <si>
    <t>Sick Days - New</t>
  </si>
  <si>
    <t>Sick Days - 6th Year</t>
  </si>
  <si>
    <t>Sick Days - 11th Year</t>
  </si>
  <si>
    <t>Additional Holidays</t>
  </si>
  <si>
    <t>Carryover of Vacation/Sick Leave?</t>
  </si>
  <si>
    <t>Max Sick Leave</t>
  </si>
  <si>
    <t>Compensate for Unused?</t>
  </si>
  <si>
    <t>Upon Termination Only?</t>
  </si>
  <si>
    <t>Max Vacation Days</t>
  </si>
  <si>
    <t>Max Sick Leave Days</t>
  </si>
  <si>
    <t>Time Off without pay?</t>
  </si>
  <si>
    <t>Health Insurance Provider</t>
  </si>
  <si>
    <t>Monthly Cost - Employee, no dependents</t>
  </si>
  <si>
    <t>Monthly Cost Paid by County</t>
  </si>
  <si>
    <t>Monthly Cost Paid by Employee</t>
  </si>
  <si>
    <t>Montly Cost - Employee, Spouse, 2 Children</t>
  </si>
  <si>
    <t>Family Cost Paid by County</t>
  </si>
  <si>
    <t>Family Cost Paid by Employee</t>
  </si>
  <si>
    <t>Yes</t>
  </si>
  <si>
    <t>Clerk</t>
  </si>
  <si>
    <t>Court Supervisor</t>
  </si>
  <si>
    <t>Indigent Director</t>
  </si>
  <si>
    <t>N/A</t>
  </si>
  <si>
    <t>Elections Supervisor</t>
  </si>
  <si>
    <t>Commission Chair</t>
  </si>
  <si>
    <t>Commissioner</t>
  </si>
  <si>
    <t>Coroner</t>
  </si>
  <si>
    <t>Prosecuting Attorney</t>
  </si>
  <si>
    <t>Sheriff</t>
  </si>
  <si>
    <t>Jail Administrator</t>
  </si>
  <si>
    <t>Detective/Investigator</t>
  </si>
  <si>
    <t>Dispatcher</t>
  </si>
  <si>
    <t>Patrol Deputy</t>
  </si>
  <si>
    <t>Treasurer</t>
  </si>
  <si>
    <t>Day after Thanksgiving</t>
  </si>
  <si>
    <t>No</t>
  </si>
  <si>
    <t>Dental Insurance?</t>
  </si>
  <si>
    <t>Vision Insurance?</t>
  </si>
  <si>
    <t>Long Term Disability?</t>
  </si>
  <si>
    <t>Short Term Disability?</t>
  </si>
  <si>
    <t>P&amp;Z Director</t>
  </si>
  <si>
    <t>Public Works Director</t>
  </si>
  <si>
    <t>Road &amp; Bridge Supervisor</t>
  </si>
  <si>
    <t>Solid Waste Supervisor</t>
  </si>
  <si>
    <t>Chief Juvenile Probation Officer</t>
  </si>
  <si>
    <t>Misdemeanor Probation Supervisor</t>
  </si>
  <si>
    <t>Weed Supervisor</t>
  </si>
  <si>
    <t>Emergency Mgr</t>
  </si>
  <si>
    <t>IT Director</t>
  </si>
  <si>
    <t>Contracted</t>
  </si>
  <si>
    <t>Comm Chair</t>
  </si>
  <si>
    <t>Total Employees</t>
  </si>
  <si>
    <t>Total 2014 Wages</t>
  </si>
  <si>
    <t>FY15 GF Expenses</t>
  </si>
  <si>
    <t>FY15 Justice Expenses</t>
  </si>
  <si>
    <t>FY15 District Court Expenses</t>
  </si>
  <si>
    <t>-</t>
  </si>
  <si>
    <t>FY15 Indigent Fund Expenses</t>
  </si>
  <si>
    <t>FY15 Revaluation Expenses</t>
  </si>
  <si>
    <t>FY15 Junior College Tuition Expenses</t>
  </si>
  <si>
    <t>4-6</t>
  </si>
  <si>
    <t>4-8</t>
  </si>
  <si>
    <t>2014 Population</t>
  </si>
  <si>
    <t>$23.57 (+150 per mo)</t>
  </si>
  <si>
    <t>12-13</t>
  </si>
  <si>
    <t>$17.82-20.92</t>
  </si>
  <si>
    <t>$12.00-17.36</t>
  </si>
  <si>
    <t>$14.00-17.70</t>
  </si>
  <si>
    <t>Shared with Minidoka</t>
  </si>
  <si>
    <t>3835.52/yr</t>
  </si>
  <si>
    <t>$18.21-22.48</t>
  </si>
  <si>
    <t>$12.50-18.91</t>
  </si>
  <si>
    <t>$15.00-22.70</t>
  </si>
  <si>
    <t>$18.59 (+275/mo)</t>
  </si>
  <si>
    <t>1900/yr</t>
  </si>
  <si>
    <t>40/call</t>
  </si>
  <si>
    <t>5411/yr</t>
  </si>
  <si>
    <t>3500/mo</t>
  </si>
  <si>
    <t>45-50</t>
  </si>
  <si>
    <t>$26.60-28.46</t>
  </si>
  <si>
    <t>$15.58-18.31</t>
  </si>
  <si>
    <t>$22.22-23.57</t>
  </si>
  <si>
    <t>$25.59-37.20</t>
  </si>
  <si>
    <t>$20.67-27.78</t>
  </si>
  <si>
    <t>$20.17-23.75</t>
  </si>
  <si>
    <t>$16.61-28.90</t>
  </si>
  <si>
    <t>$19.68-22.83</t>
  </si>
  <si>
    <t>$18.00-19.00</t>
  </si>
  <si>
    <t>$20.11-21.72</t>
  </si>
  <si>
    <t>$16.69-23.36</t>
  </si>
  <si>
    <t>$17.75-23.53</t>
  </si>
  <si>
    <t>$17.54-25.28</t>
  </si>
  <si>
    <t>$17.44-23.25</t>
  </si>
  <si>
    <t>$22.39-22.79</t>
  </si>
  <si>
    <t>$17.19-20.45</t>
  </si>
  <si>
    <t>$24.20-32.00</t>
  </si>
  <si>
    <t>$18.80-20.72</t>
  </si>
  <si>
    <t>$16.74-21.11</t>
  </si>
  <si>
    <t>$13.70-16.20</t>
  </si>
  <si>
    <t>$16.48-19.71</t>
  </si>
  <si>
    <t>$13.41-15.67</t>
  </si>
  <si>
    <t>$15.13-22.87</t>
  </si>
  <si>
    <t>$16.87-33.21</t>
  </si>
  <si>
    <t>$12.24-16.25</t>
  </si>
  <si>
    <t>$14.40-16.28</t>
  </si>
  <si>
    <t>$13.97-14.52</t>
  </si>
  <si>
    <t>$10-25</t>
  </si>
  <si>
    <t>$10.71-13.71</t>
  </si>
  <si>
    <t>$13.90-19.69</t>
  </si>
  <si>
    <t>$15.00-20.55</t>
  </si>
  <si>
    <t>$14.84-20.29</t>
  </si>
  <si>
    <t>$17.00-20.50</t>
  </si>
  <si>
    <t>$11.73-17.02</t>
  </si>
  <si>
    <t>$13.13-17.22</t>
  </si>
  <si>
    <t>$15.75-22.56</t>
  </si>
  <si>
    <t>$14.23-19.00</t>
  </si>
  <si>
    <t>$16.90-19.77</t>
  </si>
  <si>
    <t>$13.00-18.74</t>
  </si>
  <si>
    <t>$15.75-21.31</t>
  </si>
  <si>
    <t>$12.27-14.59</t>
  </si>
  <si>
    <t>$14.08-17.00</t>
  </si>
  <si>
    <t>$14.07-19.89</t>
  </si>
  <si>
    <t>$12.17-15.50</t>
  </si>
  <si>
    <t>$15.50-16.65</t>
  </si>
  <si>
    <t>$14.91-22.30</t>
  </si>
  <si>
    <t>$16.35-23.38</t>
  </si>
  <si>
    <t>$16.45-19.99</t>
  </si>
  <si>
    <t>$19.40-21.72</t>
  </si>
  <si>
    <t>$15.58-17.88</t>
  </si>
  <si>
    <t>$17.56-22.88</t>
  </si>
  <si>
    <t>$18.22-33.21</t>
  </si>
  <si>
    <t>$15.11-19.05</t>
  </si>
  <si>
    <t>$17.30-19.37</t>
  </si>
  <si>
    <t>$16.35-17.66</t>
  </si>
  <si>
    <t>$16.05-17.75</t>
  </si>
  <si>
    <t>$15.45-23.91</t>
  </si>
  <si>
    <t>$16.61-22.51</t>
  </si>
  <si>
    <t>$18.97-21.69</t>
  </si>
  <si>
    <t>$17.00-18.00</t>
  </si>
  <si>
    <t>$16.50-21.72</t>
  </si>
  <si>
    <t>$15.66-20.41</t>
  </si>
  <si>
    <t>$17.00-22.75</t>
  </si>
  <si>
    <t>$16.30-21.72</t>
  </si>
  <si>
    <t>$16.45-17.14</t>
  </si>
  <si>
    <t>$13.94-15.00</t>
  </si>
  <si>
    <t>$16.90-25.02</t>
  </si>
  <si>
    <t>$15.65-20.87</t>
  </si>
  <si>
    <t>$18.72-25.33</t>
  </si>
  <si>
    <t>$15.45-19.50</t>
  </si>
  <si>
    <t>$16.00-22.00</t>
  </si>
  <si>
    <t>$17.50-22.81</t>
  </si>
  <si>
    <t>$15.92-18.11</t>
  </si>
  <si>
    <t>$20.79-23.13</t>
  </si>
  <si>
    <t>$18.00-23.50</t>
  </si>
  <si>
    <t>$17.22-20.72</t>
  </si>
  <si>
    <t>$16.74-23.52</t>
  </si>
  <si>
    <t>$19.16(+150/mo)</t>
  </si>
  <si>
    <t>$6798/yr</t>
  </si>
  <si>
    <t>$20.49-24.46</t>
  </si>
  <si>
    <t>$5300/yr</t>
  </si>
  <si>
    <t>Same as R&amp;B</t>
  </si>
  <si>
    <t>$19.29-21.43</t>
  </si>
  <si>
    <t>Tri County Madison Probation</t>
  </si>
  <si>
    <t>916.67/yr</t>
  </si>
  <si>
    <t>$772.50/mo</t>
  </si>
  <si>
    <t>$12,360/yr</t>
  </si>
  <si>
    <t>$6493/yr</t>
  </si>
  <si>
    <t>Hours Required 
for Benefits</t>
  </si>
  <si>
    <t>20 PERSI; 30 Insurance</t>
  </si>
  <si>
    <t>20 PERSI; 35 Insurance</t>
  </si>
  <si>
    <t>PTO - 17 hours</t>
  </si>
  <si>
    <t>PTO - 96 hours</t>
  </si>
  <si>
    <t>PTO - 77 hours</t>
  </si>
  <si>
    <t>PTO - 23 days</t>
  </si>
  <si>
    <t>6.67 hours/mo</t>
  </si>
  <si>
    <t>5.0 per pay period</t>
  </si>
  <si>
    <t>PTO - 19 hours</t>
  </si>
  <si>
    <t>PTO - 192 hours</t>
  </si>
  <si>
    <t>PTO - 147 hours</t>
  </si>
  <si>
    <t>PTO - 25 days</t>
  </si>
  <si>
    <t>8.33 hours/month</t>
  </si>
  <si>
    <t>10 hours/month</t>
  </si>
  <si>
    <t>PTO - 28 days</t>
  </si>
  <si>
    <t>PTO - 182 hours</t>
  </si>
  <si>
    <t>PTO - 216 hours</t>
  </si>
  <si>
    <t>PTO - 20.5 days</t>
  </si>
  <si>
    <t>PTO - 27 days</t>
  </si>
  <si>
    <t>PTO - 34 days</t>
  </si>
  <si>
    <t>PTO - 21 hours</t>
  </si>
  <si>
    <t>7.0 per pay period</t>
  </si>
  <si>
    <t>4.0 hrs per pay period</t>
  </si>
  <si>
    <t>5 hrs/mo up to 240 hrs</t>
  </si>
  <si>
    <t>Day after Thanksgiving; Christmas Eve; 3 days bereavement</t>
  </si>
  <si>
    <t>Christmas Eve pm upon approval; day after Thanksgiving upon approval; 2 hrs per month dr</t>
  </si>
  <si>
    <t>Day after Thanksgiving; Day after Christmas</t>
  </si>
  <si>
    <t>Day after Thanksgiving; 3 days bereavement per occurance</t>
  </si>
  <si>
    <t>Day after Thanksgiving; 4 hours on Christmas Eve</t>
  </si>
  <si>
    <t>1 floating holiday; 1/2 day on Christmas Eve</t>
  </si>
  <si>
    <t>1/2 day before Thanksgiving; Day after Thanksgiving</t>
  </si>
  <si>
    <t>1 personal holiday</t>
  </si>
  <si>
    <t>Day after Thanksgiving; 3 hours Christmas Eve and 2 hours NYE at the discretion of the commissioners</t>
  </si>
  <si>
    <t>Friday after Thanksgiving</t>
  </si>
  <si>
    <t>1/2 day Christmas Eve; 1/2 day NYE</t>
  </si>
  <si>
    <t>Floating holiday between Christmas and NYE</t>
  </si>
  <si>
    <t>Day after Thanksgiving; one personal holiday</t>
  </si>
  <si>
    <t>Christmas Eve = 4 hours; Thanksgiving Eve = 4 hours</t>
  </si>
  <si>
    <t>Early dismissal at Christmas and NYE</t>
  </si>
  <si>
    <t>Day after Thanksgiving, one floating holiday around Christmas</t>
  </si>
  <si>
    <t>Day after Thanksgiving; 1/2 day Christmas Eve</t>
  </si>
  <si>
    <t>PTO Max - 720 hours</t>
  </si>
  <si>
    <t>Up to 2 years with approval</t>
  </si>
  <si>
    <t>Amount employee is allowed per year based on years of service</t>
  </si>
  <si>
    <t>PTO Max - 256 hours</t>
  </si>
  <si>
    <t>PTO Max - 140 hours</t>
  </si>
  <si>
    <t>PTO Max - 480 hours</t>
  </si>
  <si>
    <t>Max Vacation
Days</t>
  </si>
  <si>
    <t>Annual Accrual</t>
  </si>
  <si>
    <t>100 - 140 hours</t>
  </si>
  <si>
    <t>Must be used by anniversary annually</t>
  </si>
  <si>
    <t>No max</t>
  </si>
  <si>
    <t>1000 hours</t>
  </si>
  <si>
    <t>700 hours</t>
  </si>
  <si>
    <t xml:space="preserve">240 hours </t>
  </si>
  <si>
    <t>720 hours</t>
  </si>
  <si>
    <t>What is left on the books</t>
  </si>
  <si>
    <t>240 hours</t>
  </si>
  <si>
    <t>PTO - 720 hours</t>
  </si>
  <si>
    <t>Remaining Balance</t>
  </si>
  <si>
    <t>One year's vacation</t>
  </si>
  <si>
    <t>256 hours</t>
  </si>
  <si>
    <t>Any accrued vacation</t>
  </si>
  <si>
    <t>280 hours</t>
  </si>
  <si>
    <t>Current level + 5 days</t>
  </si>
  <si>
    <t>40 hours + current year accrual</t>
  </si>
  <si>
    <t>Varies with years of service</t>
  </si>
  <si>
    <t>48, paid at 25%</t>
  </si>
  <si>
    <t>25% of balance greater than 60 days</t>
  </si>
  <si>
    <t>Retirees up to 20 days</t>
  </si>
  <si>
    <t>30% of accrued up to 240 hours for 5+ years service</t>
  </si>
  <si>
    <t>Paid only if used</t>
  </si>
  <si>
    <t>Full time status maximum: 672 hours</t>
  </si>
  <si>
    <t>GemPlan</t>
  </si>
  <si>
    <t>Blue Cross</t>
  </si>
  <si>
    <t>Self Insured/CNICH third party administrator</t>
  </si>
  <si>
    <t>PacificSource</t>
  </si>
  <si>
    <t>Regence Blue Shield</t>
  </si>
  <si>
    <t>849.48 PPO or  640.02 HAS</t>
  </si>
  <si>
    <t>Varies by Age</t>
  </si>
  <si>
    <t>700 Average</t>
  </si>
  <si>
    <t>pays all claims</t>
  </si>
  <si>
    <t>$100/mo</t>
  </si>
  <si>
    <t>100% employee; 25% dependents</t>
  </si>
  <si>
    <t>75% dependents</t>
  </si>
  <si>
    <t>5 Vacation; 5 PTO</t>
  </si>
  <si>
    <t>10 Vacation; 5 PTO</t>
  </si>
  <si>
    <t>15 Vacation; 5 PTO</t>
  </si>
  <si>
    <t>Vacation/PTO not used roll into sick bank</t>
  </si>
  <si>
    <t>No Rollover</t>
  </si>
  <si>
    <t>MBA/Partially Self-funded</t>
  </si>
  <si>
    <t>$539.43-807.02</t>
  </si>
  <si>
    <t>$529.93-669.83</t>
  </si>
  <si>
    <t>$20.50-137.19</t>
  </si>
  <si>
    <t>$1514.79-2194.40</t>
  </si>
  <si>
    <t>$1494.29-1821.35</t>
  </si>
  <si>
    <t>$20.50-373.05</t>
  </si>
  <si>
    <t>150 days</t>
  </si>
  <si>
    <t>$23.41-31.80</t>
  </si>
  <si>
    <t>$16.16-22.44</t>
  </si>
  <si>
    <t>$20.00-29.62</t>
  </si>
  <si>
    <t>1 Personal Day</t>
  </si>
  <si>
    <t>1 year's</t>
  </si>
  <si>
    <t>640 Hours</t>
  </si>
  <si>
    <t>Unlimited</t>
  </si>
  <si>
    <t>None</t>
  </si>
  <si>
    <t>$392-416.80</t>
  </si>
  <si>
    <t>$311.00-357.00</t>
  </si>
  <si>
    <t>$19.90-53.00</t>
  </si>
  <si>
    <t>$1186.70-1115.90</t>
  </si>
  <si>
    <t>$767.90-893.10</t>
  </si>
  <si>
    <t>$188.20-313.60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</si>
</sst>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.0"/>
    <numFmt numFmtId="167" formatCode="_-&quot;$&quot;* #,##0_-;\-&quot;$&quot;* #,##0_-;_-&quot;$&quot;* &quot;-&quot;??_-;_-@_-"/>
    <numFmt numFmtId="168" formatCode="_-* #,##0_-;\-* #,##0_-;_-* &quot;-&quot;??_-;_-@_-"/>
    <numFmt numFmtId="169" formatCode="_([$$-409]* #,##0.00_);_([$$-409]* \(#,##0.00\);_([$$-409]* &quot;-&quot;??_);_(@_)"/>
    <numFmt numFmtId="170" formatCode="_(&quot;$&quot;* #,##0_);_(&quot;$&quot;* \(#,##0\);_(&quot;$&quot;* &quot;-&quot;??_);_(@_)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scheme val="minor"/>
    </font>
    <font>
      <sz val="10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">
    <border>
      <left/>
      <right/>
      <top/>
      <bottom/>
      <diagonal/>
    </border>
  </borders>
  <cellStyleXfs count="76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right"/>
    </xf>
    <xf numFmtId="164" fontId="5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2" fontId="5" fillId="0" borderId="0" xfId="0" applyNumberFormat="1" applyFont="1" applyAlignment="1">
      <alignment horizontal="right"/>
    </xf>
    <xf numFmtId="2" fontId="5" fillId="0" borderId="0" xfId="0" applyNumberFormat="1" applyFont="1" applyBorder="1" applyAlignment="1">
      <alignment horizontal="right"/>
    </xf>
    <xf numFmtId="166" fontId="5" fillId="0" borderId="0" xfId="0" applyNumberFormat="1" applyFont="1" applyAlignment="1">
      <alignment horizontal="right"/>
    </xf>
    <xf numFmtId="1" fontId="5" fillId="0" borderId="0" xfId="0" applyNumberFormat="1" applyFont="1" applyAlignment="1">
      <alignment horizontal="right"/>
    </xf>
    <xf numFmtId="1" fontId="5" fillId="0" borderId="0" xfId="0" applyNumberFormat="1" applyFont="1" applyBorder="1" applyAlignment="1">
      <alignment horizontal="right"/>
    </xf>
    <xf numFmtId="0" fontId="6" fillId="2" borderId="0" xfId="0" applyFont="1" applyFill="1" applyAlignment="1">
      <alignment horizontal="left"/>
    </xf>
    <xf numFmtId="0" fontId="5" fillId="0" borderId="0" xfId="0" applyFont="1" applyAlignment="1">
      <alignment horizontal="right" wrapText="1"/>
    </xf>
    <xf numFmtId="0" fontId="6" fillId="2" borderId="0" xfId="0" applyFont="1" applyFill="1" applyAlignment="1">
      <alignment horizontal="left" wrapText="1"/>
    </xf>
    <xf numFmtId="164" fontId="9" fillId="0" borderId="0" xfId="0" applyNumberFormat="1" applyFont="1" applyAlignment="1">
      <alignment horizontal="left"/>
    </xf>
    <xf numFmtId="164" fontId="9" fillId="0" borderId="0" xfId="0" applyNumberFormat="1" applyFont="1" applyBorder="1" applyAlignment="1">
      <alignment horizontal="left"/>
    </xf>
    <xf numFmtId="167" fontId="5" fillId="0" borderId="0" xfId="0" applyNumberFormat="1" applyFont="1" applyAlignment="1">
      <alignment horizontal="right"/>
    </xf>
    <xf numFmtId="167" fontId="5" fillId="0" borderId="0" xfId="0" applyNumberFormat="1" applyFont="1" applyBorder="1" applyAlignment="1">
      <alignment horizontal="right"/>
    </xf>
    <xf numFmtId="168" fontId="5" fillId="0" borderId="0" xfId="51" applyNumberFormat="1" applyFont="1" applyAlignment="1">
      <alignment horizontal="right"/>
    </xf>
    <xf numFmtId="168" fontId="5" fillId="0" borderId="0" xfId="51" applyNumberFormat="1" applyFont="1" applyBorder="1" applyAlignment="1">
      <alignment horizontal="right"/>
    </xf>
    <xf numFmtId="9" fontId="5" fillId="0" borderId="0" xfId="72" applyFont="1" applyAlignment="1">
      <alignment horizontal="right"/>
    </xf>
    <xf numFmtId="167" fontId="9" fillId="0" borderId="0" xfId="0" applyNumberFormat="1" applyFont="1" applyAlignment="1">
      <alignment horizontal="left"/>
    </xf>
    <xf numFmtId="167" fontId="9" fillId="0" borderId="0" xfId="0" applyNumberFormat="1" applyFont="1" applyBorder="1" applyAlignment="1">
      <alignment horizontal="left"/>
    </xf>
    <xf numFmtId="49" fontId="5" fillId="0" borderId="0" xfId="0" applyNumberFormat="1" applyFont="1" applyAlignment="1">
      <alignment horizontal="right"/>
    </xf>
    <xf numFmtId="44" fontId="5" fillId="0" borderId="0" xfId="75" applyFont="1" applyAlignment="1">
      <alignment horizontal="right"/>
    </xf>
    <xf numFmtId="167" fontId="9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left"/>
    </xf>
    <xf numFmtId="164" fontId="9" fillId="0" borderId="0" xfId="0" applyNumberFormat="1" applyFont="1" applyAlignment="1">
      <alignment horizontal="right"/>
    </xf>
    <xf numFmtId="44" fontId="5" fillId="0" borderId="0" xfId="75" applyFont="1" applyBorder="1" applyAlignment="1">
      <alignment horizontal="right"/>
    </xf>
    <xf numFmtId="169" fontId="5" fillId="0" borderId="0" xfId="75" applyNumberFormat="1" applyFont="1" applyAlignment="1">
      <alignment horizontal="right"/>
    </xf>
    <xf numFmtId="1" fontId="5" fillId="0" borderId="0" xfId="0" applyNumberFormat="1" applyFont="1" applyAlignment="1">
      <alignment horizontal="left"/>
    </xf>
    <xf numFmtId="2" fontId="5" fillId="0" borderId="0" xfId="0" applyNumberFormat="1" applyFont="1" applyAlignment="1">
      <alignment horizontal="left"/>
    </xf>
    <xf numFmtId="1" fontId="5" fillId="0" borderId="0" xfId="0" applyNumberFormat="1" applyFont="1" applyBorder="1" applyAlignment="1">
      <alignment horizontal="left"/>
    </xf>
    <xf numFmtId="9" fontId="5" fillId="0" borderId="0" xfId="72" applyFont="1" applyBorder="1" applyAlignment="1">
      <alignment horizontal="right"/>
    </xf>
    <xf numFmtId="170" fontId="5" fillId="0" borderId="0" xfId="75" applyNumberFormat="1" applyFont="1" applyAlignment="1">
      <alignment horizontal="right"/>
    </xf>
  </cellXfs>
  <cellStyles count="76">
    <cellStyle name="Comma" xfId="51" builtinId="3"/>
    <cellStyle name="Currency" xfId="75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3" builtinId="8" hidden="1"/>
    <cellStyle name="Normal" xfId="0" builtinId="0"/>
    <cellStyle name="Percent" xfId="72" builtinId="5"/>
  </cellStyles>
  <dxfs count="118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3" tint="0.39997558519241921"/>
        </patternFill>
      </fill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_-&quot;$&quot;* #,##0_-;\-&quot;$&quot;* #,##0_-;_-&quot;$&quot;* &quot;-&quot;??_-;_-@_-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righ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3" tint="0.39997558519241921"/>
        </patternFill>
      </fill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left" vertical="bottom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34" formatCode="_(&quot;$&quot;* #,##0.00_);_(&quot;$&quot;* \(#,##0.00\);_(&quot;$&quot;* &quot;-&quot;??_);_(@_)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_-&quot;$&quot;* #,##0.00_-;\-&quot;$&quot;* #,##0.00_-;_-&quot;$&quot;* &quot;-&quot;??_-;_-@_-"/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_-&quot;$&quot;* #,##0.00_-;\-&quot;$&quot;* #,##0.00_-;_-&quot;$&quot;* &quot;-&quot;??_-;_-@_-"/>
      <alignment horizontal="righ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_-&quot;$&quot;* #,##0_-;\-&quot;$&quot;* #,##0_-;_-&quot;$&quot;* &quot;-&quot;??_-;_-@_-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righ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3" tint="0.39997558519241921"/>
        </patternFill>
      </fill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_-&quot;$&quot;* #,##0_-;\-&quot;$&quot;* #,##0_-;_-&quot;$&quot;* &quot;-&quot;??_-;_-@_-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righ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3" tint="0.39997558519241921"/>
        </patternFill>
      </fill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_-&quot;$&quot;* #,##0_-;\-&quot;$&quot;* #,##0_-;_-&quot;$&quot;* &quot;-&quot;??_-;_-@_-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righ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3" tint="0.39997558519241921"/>
        </patternFill>
      </fill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_-&quot;$&quot;* #,##0_-;\-&quot;$&quot;* #,##0_-;_-&quot;$&quot;* &quot;-&quot;??_-;_-@_-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_-&quot;$&quot;* #,##0_-;\-&quot;$&quot;* #,##0_-;_-&quot;$&quot;* &quot;-&quot;??_-;_-@_-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righ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3" tint="0.39997558519241921"/>
        </patternFill>
      </fill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_-&quot;$&quot;* #,##0_-;\-&quot;$&quot;* #,##0_-;_-&quot;$&quot;* &quot;-&quot;??_-;_-@_-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righ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3" tint="0.39997558519241921"/>
        </patternFill>
      </fill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_-&quot;$&quot;* #,##0_-;\-&quot;$&quot;* #,##0_-;_-&quot;$&quot;* &quot;-&quot;??_-;_-@_-"/>
      <alignment horizontal="righ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righ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3" tint="0.39997558519241921"/>
        </patternFill>
      </fill>
      <alignment horizontal="left" vertical="bottom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(&quot;$&quot;* #,##0.00_);_(&quot;$&quot;* \(#,##0.00\);_(&quot;$&quot;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righ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right" vertical="bottom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3" tint="0.39997558519241921"/>
        </patternFill>
      </fill>
      <alignment horizontal="left" vertical="bottom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_-&quot;$&quot;* #,##0_-;\-&quot;$&quot;* #,##0_-;_-&quot;$&quot;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_-&quot;$&quot;* #,##0_-;\-&quot;$&quot;* #,##0_-;_-&quot;$&quot;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_-&quot;$&quot;* #,##0_-;\-&quot;$&quot;* #,##0_-;_-&quot;$&quot;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_-&quot;$&quot;* #,##0_-;\-&quot;$&quot;* #,##0_-;_-&quot;$&quot;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_-&quot;$&quot;* #,##0_-;\-&quot;$&quot;* #,##0_-;_-&quot;$&quot;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_-&quot;$&quot;* #,##0_-;\-&quot;$&quot;* #,##0_-;_-&quot;$&quot;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_-&quot;$&quot;* #,##0_-;\-&quot;$&quot;* #,##0_-;_-&quot;$&quot;* &quot;-&quot;??_-;_-@_-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_-&quot;$&quot;* #,##0_-;\-&quot;$&quot;* #,##0_-;_-&quot;$&quot;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righ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3" tint="0.39997558519241921"/>
        </patternFill>
      </fill>
      <alignment horizontal="left" vertical="bottom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7" formatCode="_-&quot;$&quot;* #,##0_-;\-&quot;$&quot;* #,##0_-;_-&quot;$&quot;* &quot;-&quot;??_-;_-@_-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_-&quot;$&quot;* #,##0_-;\-&quot;$&quot;* #,##0_-;_-&quot;$&quot;* &quot;-&quot;??_-;_-@_-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_-&quot;$&quot;* #,##0_-;\-&quot;$&quot;* #,##0_-;_-&quot;$&quot;* &quot;-&quot;??_-;_-@_-"/>
      <alignment horizontal="right" vertical="bottom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_-&quot;$&quot;* #,##0_-;\-&quot;$&quot;* #,##0_-;_-&quot;$&quot;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_-&quot;$&quot;* #,##0_-;\-&quot;$&quot;* #,##0_-;_-&quot;$&quot;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_-&quot;$&quot;* #,##0_-;\-&quot;$&quot;* #,##0_-;_-&quot;$&quot;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_-&quot;$&quot;* #,##0_-;\-&quot;$&quot;* #,##0_-;_-&quot;$&quot;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alignment horizontal="righ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righ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rgb="FF000000"/>
        <name val="Calibri"/>
        <scheme val="none"/>
      </font>
      <alignment horizontal="left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3" tint="0.39997558519241921"/>
        </patternFill>
      </fill>
      <alignment horizontal="left" vertical="bottom" textRotation="0" wrapText="0" indent="0" justifyLastLine="0" shrinkToFit="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ables/table1.xml><?xml version="1.0" encoding="utf-8"?>
<table xmlns="http://schemas.openxmlformats.org/spreadsheetml/2006/main" id="5" name="Table36" displayName="Table36" ref="A1:L45" totalsRowShown="0" headerRowDxfId="117" dataDxfId="116">
  <autoFilter ref="A1:L45"/>
  <tableColumns count="12">
    <tableColumn id="1" name="County" dataDxfId="115"/>
    <tableColumn id="2" name="# Employees" dataDxfId="114"/>
    <tableColumn id="3" name="# Full Time" dataDxfId="113"/>
    <tableColumn id="9" name="# Part Time" dataDxfId="112"/>
    <tableColumn id="13" name="# Seasonal" dataDxfId="111"/>
    <tableColumn id="12" name="Total 2014 Wages" dataDxfId="110"/>
    <tableColumn id="11" name="FY15 GF Expenses" dataDxfId="109"/>
    <tableColumn id="10" name="FY15 Justice Expenses" dataDxfId="108"/>
    <tableColumn id="5" name="FY15 District Court Expenses" dataDxfId="107"/>
    <tableColumn id="4" name="FY15 Indigent Fund Expenses" dataDxfId="106"/>
    <tableColumn id="7" name="FY15 Revaluation Expenses" dataDxfId="105"/>
    <tableColumn id="6" name="FY15 Junior College Tuition Expenses" dataDxfId="104"/>
  </tableColumns>
  <tableStyleInfo name="TableStyleLight16" showFirstColumn="0" showLastColumn="0" showRowStripes="1" showColumnStripes="0"/>
</table>
</file>

<file path=xl/tables/table10.xml><?xml version="1.0" encoding="utf-8"?>
<table xmlns="http://schemas.openxmlformats.org/spreadsheetml/2006/main" id="12" name="Table378910111213" displayName="Table378910111213" ref="A1:D45" totalsRowShown="0" headerRowDxfId="17" dataDxfId="16">
  <autoFilter ref="A1:D45"/>
  <tableColumns count="4">
    <tableColumn id="1" name="County" dataDxfId="15"/>
    <tableColumn id="2" name="# Supervised" dataDxfId="14"/>
    <tableColumn id="3" name="Treasurer" dataDxfId="13"/>
    <tableColumn id="4" name="Chief Deputy" dataDxfId="12"/>
  </tableColumns>
  <tableStyleInfo name="TableStyleLight16" showFirstColumn="0" showLastColumn="0" showRowStripes="1" showColumnStripes="0"/>
</table>
</file>

<file path=xl/tables/table11.xml><?xml version="1.0" encoding="utf-8"?>
<table xmlns="http://schemas.openxmlformats.org/spreadsheetml/2006/main" id="8" name="Table3789" displayName="Table3789" ref="A1:J45" totalsRowShown="0" headerRowDxfId="11" dataDxfId="10">
  <autoFilter ref="A1:J45"/>
  <tableColumns count="10">
    <tableColumn id="1" name="County" dataDxfId="9"/>
    <tableColumn id="2" name="P&amp;Z Director" dataDxfId="8"/>
    <tableColumn id="3" name="Public Works Director" dataDxfId="7"/>
    <tableColumn id="9" name="Road &amp; Bridge Supervisor" dataDxfId="6"/>
    <tableColumn id="11" name="Solid Waste Supervisor" dataDxfId="5"/>
    <tableColumn id="10" name="Chief Juvenile Probation Officer" dataDxfId="4"/>
    <tableColumn id="14" name="Misdemeanor Probation Supervisor" dataDxfId="3"/>
    <tableColumn id="13" name="Weed Supervisor" dataDxfId="2"/>
    <tableColumn id="12" name="Emergency Mgr" dataDxfId="1"/>
    <tableColumn id="4" name="IT Director" dataDxfId="0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1" name="Table362" displayName="Table362" ref="A1:K45" totalsRowShown="0" headerRowDxfId="103" dataDxfId="102">
  <autoFilter ref="A1:K45"/>
  <tableColumns count="11">
    <tableColumn id="1" name="County" dataDxfId="101"/>
    <tableColumn id="2" name="2014 Population" dataDxfId="100"/>
    <tableColumn id="8" name="Total Employees" dataDxfId="99"/>
    <tableColumn id="3" name="Assessor" dataDxfId="98"/>
    <tableColumn id="9" name="Clerk" dataDxfId="97"/>
    <tableColumn id="13" name="Comm Chair" dataDxfId="96"/>
    <tableColumn id="12" name="Commissioner" dataDxfId="95"/>
    <tableColumn id="11" name="Coroner" dataDxfId="94"/>
    <tableColumn id="10" name="Prosecuting Attorney" dataDxfId="93"/>
    <tableColumn id="7" name="Sheriff" dataDxfId="92"/>
    <tableColumn id="5" name="Treasurer" dataDxfId="91"/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id="13" name="Table3614" displayName="Table3614" ref="A1:AB45" totalsRowShown="0" headerRowDxfId="90" dataDxfId="89">
  <autoFilter ref="A1:AB45"/>
  <tableColumns count="28">
    <tableColumn id="1" name="County" dataDxfId="88"/>
    <tableColumn id="4" name="Hours Required _x000a_for Benefits" dataDxfId="87"/>
    <tableColumn id="2" name="Vacation Days - New" dataDxfId="86"/>
    <tableColumn id="3" name="Vacation Days - 6th Year" dataDxfId="85"/>
    <tableColumn id="9" name="Vacation Days - 11th Year" dataDxfId="84"/>
    <tableColumn id="13" name="Sick Days - New" dataDxfId="83"/>
    <tableColumn id="12" name="Sick Days - 6th Year" dataDxfId="82"/>
    <tableColumn id="11" name="Sick Days - 11th Year" dataDxfId="81"/>
    <tableColumn id="10" name="Additional Holidays" dataDxfId="80"/>
    <tableColumn id="14" name="Carryover of Vacation/Sick Leave?" dataDxfId="79"/>
    <tableColumn id="26" name="Max Vacation_x000a_Days" dataDxfId="78"/>
    <tableColumn id="25" name="Max Sick Leave" dataDxfId="77"/>
    <tableColumn id="24" name="Compensate for Unused?" dataDxfId="76"/>
    <tableColumn id="23" name="Upon Termination Only?" dataDxfId="75"/>
    <tableColumn id="22" name="Max Vacation Days" dataDxfId="74"/>
    <tableColumn id="21" name="Max Sick Leave Days" dataDxfId="73"/>
    <tableColumn id="20" name="Time Off without pay?" dataDxfId="72"/>
    <tableColumn id="19" name="Health Insurance Provider" dataDxfId="71"/>
    <tableColumn id="18" name="Monthly Cost - Employee, no dependents" dataDxfId="70"/>
    <tableColumn id="17" name="Monthly Cost Paid by County" dataDxfId="69"/>
    <tableColumn id="16" name="Monthly Cost Paid by Employee" dataDxfId="68"/>
    <tableColumn id="15" name="Montly Cost - Employee, Spouse, 2 Children" dataDxfId="67"/>
    <tableColumn id="27" name="Family Cost Paid by County" dataDxfId="66"/>
    <tableColumn id="28" name="Family Cost Paid by Employee" dataDxfId="65"/>
    <tableColumn id="34" name="Dental Insurance?" dataDxfId="64"/>
    <tableColumn id="33" name="Vision Insurance?" dataDxfId="63"/>
    <tableColumn id="32" name="Long Term Disability?" dataDxfId="62"/>
    <tableColumn id="30" name="Short Term Disability?" dataDxfId="61"/>
  </tableColumns>
  <tableStyleInfo name="TableStyleLight16" showFirstColumn="0" showLastColumn="0" showRowStripes="1" showColumnStripes="0"/>
</table>
</file>

<file path=xl/tables/table4.xml><?xml version="1.0" encoding="utf-8"?>
<table xmlns="http://schemas.openxmlformats.org/spreadsheetml/2006/main" id="3" name="Table3" displayName="Table3" ref="A1:D45" totalsRowShown="0" headerRowDxfId="60" dataDxfId="59">
  <autoFilter ref="A1:D45"/>
  <tableColumns count="4">
    <tableColumn id="1" name="County" dataDxfId="58"/>
    <tableColumn id="2" name="# Supervised" dataDxfId="57"/>
    <tableColumn id="3" name="Assessor" dataDxfId="56"/>
    <tableColumn id="4" name="Chief Deputy" dataDxfId="55"/>
  </tableColumns>
  <tableStyleInfo name="TableStyleLight16" showFirstColumn="0" showLastColumn="0" showRowStripes="1" showColumnStripes="0"/>
</table>
</file>

<file path=xl/tables/table5.xml><?xml version="1.0" encoding="utf-8"?>
<table xmlns="http://schemas.openxmlformats.org/spreadsheetml/2006/main" id="6" name="Table37" displayName="Table37" ref="A1:G45" totalsRowShown="0" headerRowDxfId="54" dataDxfId="53">
  <autoFilter ref="A1:G45"/>
  <tableColumns count="7">
    <tableColumn id="1" name="County" dataDxfId="52"/>
    <tableColumn id="2" name="# Supervised" dataDxfId="51"/>
    <tableColumn id="3" name="Clerk" dataDxfId="50"/>
    <tableColumn id="10" name="Chief Deputy" dataDxfId="49"/>
    <tableColumn id="9" name="Court Supervisor" dataDxfId="48"/>
    <tableColumn id="11" name="Indigent Director" dataDxfId="47"/>
    <tableColumn id="4" name="Elections Supervisor" dataDxfId="46"/>
  </tableColumns>
  <tableStyleInfo name="TableStyleLight16" showFirstColumn="0" showLastColumn="0" showRowStripes="1" showColumnStripes="0"/>
</table>
</file>

<file path=xl/tables/table6.xml><?xml version="1.0" encoding="utf-8"?>
<table xmlns="http://schemas.openxmlformats.org/spreadsheetml/2006/main" id="7" name="Table378" displayName="Table378" ref="A1:D45" totalsRowShown="0" headerRowDxfId="45" dataDxfId="44">
  <autoFilter ref="A1:D45"/>
  <tableColumns count="4">
    <tableColumn id="1" name="County" dataDxfId="43"/>
    <tableColumn id="2" name="# Supervised" dataDxfId="42"/>
    <tableColumn id="3" name="Commission Chair" dataDxfId="41"/>
    <tableColumn id="4" name="Commissioner" dataDxfId="40"/>
  </tableColumns>
  <tableStyleInfo name="TableStyleLight16" showFirstColumn="0" showLastColumn="0" showRowStripes="1" showColumnStripes="0"/>
</table>
</file>

<file path=xl/tables/table7.xml><?xml version="1.0" encoding="utf-8"?>
<table xmlns="http://schemas.openxmlformats.org/spreadsheetml/2006/main" id="9" name="Table378910" displayName="Table378910" ref="A1:D45" totalsRowShown="0" headerRowDxfId="39" dataDxfId="38">
  <autoFilter ref="A1:D45"/>
  <tableColumns count="4">
    <tableColumn id="1" name="County" dataDxfId="37"/>
    <tableColumn id="2" name="# Supervised" dataDxfId="36"/>
    <tableColumn id="3" name="Coroner" dataDxfId="35"/>
    <tableColumn id="4" name="Chief Deputy" dataDxfId="34"/>
  </tableColumns>
  <tableStyleInfo name="TableStyleLight16" showFirstColumn="0" showLastColumn="0" showRowStripes="1" showColumnStripes="0"/>
</table>
</file>

<file path=xl/tables/table8.xml><?xml version="1.0" encoding="utf-8"?>
<table xmlns="http://schemas.openxmlformats.org/spreadsheetml/2006/main" id="10" name="Table37891011" displayName="Table37891011" ref="A1:D45" totalsRowShown="0" headerRowDxfId="33" dataDxfId="32">
  <autoFilter ref="A1:D45"/>
  <tableColumns count="4">
    <tableColumn id="1" name="County" dataDxfId="31"/>
    <tableColumn id="2" name="# Supervised" dataDxfId="30"/>
    <tableColumn id="3" name="Prosecuting Attorney" dataDxfId="29"/>
    <tableColumn id="4" name="Chief Deputy" dataDxfId="28"/>
  </tableColumns>
  <tableStyleInfo name="TableStyleLight16" showFirstColumn="0" showLastColumn="0" showRowStripes="1" showColumnStripes="0"/>
</table>
</file>

<file path=xl/tables/table9.xml><?xml version="1.0" encoding="utf-8"?>
<table xmlns="http://schemas.openxmlformats.org/spreadsheetml/2006/main" id="11" name="Table3789101112" displayName="Table3789101112" ref="A1:H45" totalsRowShown="0" headerRowDxfId="27" dataDxfId="26">
  <autoFilter ref="A1:H45"/>
  <tableColumns count="8">
    <tableColumn id="1" name="County" dataDxfId="25"/>
    <tableColumn id="2" name="# Supervised" dataDxfId="24"/>
    <tableColumn id="3" name="Sheriff" dataDxfId="23"/>
    <tableColumn id="4" name="Chief Deputy" dataDxfId="22"/>
    <tableColumn id="9" name="Jail Administrator" dataDxfId="21"/>
    <tableColumn id="10" name="Detective/Investigator" dataDxfId="20"/>
    <tableColumn id="12" name="Dispatcher" dataDxfId="19"/>
    <tableColumn id="11" name="Patrol Deputy" dataDxfId="18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showGridLines="0" zoomScale="198" zoomScaleNormal="198" zoomScalePageLayoutView="198" workbookViewId="0">
      <selection activeCell="L10" sqref="L10"/>
    </sheetView>
  </sheetViews>
  <sheetFormatPr baseColWidth="10" defaultRowHeight="16" x14ac:dyDescent="0.2"/>
  <cols>
    <col min="1" max="1" width="11" customWidth="1"/>
    <col min="6" max="11" width="15" customWidth="1"/>
  </cols>
  <sheetData>
    <row r="1" spans="1:13" x14ac:dyDescent="0.2">
      <c r="A1" s="12" t="s">
        <v>0</v>
      </c>
      <c r="B1" s="12" t="s">
        <v>48</v>
      </c>
      <c r="C1" s="12" t="s">
        <v>49</v>
      </c>
      <c r="D1" s="12" t="s">
        <v>50</v>
      </c>
      <c r="E1" s="12" t="s">
        <v>51</v>
      </c>
      <c r="F1" s="12" t="s">
        <v>107</v>
      </c>
      <c r="G1" s="12" t="s">
        <v>108</v>
      </c>
      <c r="H1" s="12" t="s">
        <v>109</v>
      </c>
      <c r="I1" s="12" t="s">
        <v>110</v>
      </c>
      <c r="J1" s="12" t="s">
        <v>112</v>
      </c>
      <c r="K1" s="12" t="s">
        <v>113</v>
      </c>
      <c r="L1" s="12" t="s">
        <v>114</v>
      </c>
      <c r="M1" s="1"/>
    </row>
    <row r="2" spans="1:13" x14ac:dyDescent="0.2">
      <c r="A2" s="2" t="s">
        <v>1</v>
      </c>
      <c r="B2" s="3" t="s">
        <v>111</v>
      </c>
      <c r="C2" s="3" t="s">
        <v>111</v>
      </c>
      <c r="D2" s="3" t="s">
        <v>111</v>
      </c>
      <c r="E2" s="3" t="s">
        <v>111</v>
      </c>
      <c r="F2" s="3" t="s">
        <v>111</v>
      </c>
      <c r="G2" s="3" t="s">
        <v>111</v>
      </c>
      <c r="H2" s="3" t="s">
        <v>111</v>
      </c>
      <c r="I2" s="3" t="s">
        <v>111</v>
      </c>
      <c r="J2" s="3" t="s">
        <v>111</v>
      </c>
      <c r="K2" s="3" t="s">
        <v>111</v>
      </c>
      <c r="L2" s="26" t="s">
        <v>111</v>
      </c>
      <c r="M2" s="4"/>
    </row>
    <row r="3" spans="1:13" x14ac:dyDescent="0.2">
      <c r="A3" s="1" t="s">
        <v>2</v>
      </c>
      <c r="B3" s="3">
        <v>78</v>
      </c>
      <c r="C3" s="10">
        <v>57</v>
      </c>
      <c r="D3" s="10">
        <v>21</v>
      </c>
      <c r="E3" s="10">
        <v>2</v>
      </c>
      <c r="F3" s="17">
        <v>2087788.53</v>
      </c>
      <c r="G3" s="17">
        <v>948682.37</v>
      </c>
      <c r="H3" s="17">
        <v>1811283.34</v>
      </c>
      <c r="I3" s="17">
        <v>42472.72</v>
      </c>
      <c r="J3" s="17">
        <v>42472.72</v>
      </c>
      <c r="K3" s="17">
        <v>185514.98</v>
      </c>
      <c r="L3" s="22">
        <v>6700</v>
      </c>
      <c r="M3" s="4"/>
    </row>
    <row r="4" spans="1:13" x14ac:dyDescent="0.2">
      <c r="A4" s="1" t="s">
        <v>3</v>
      </c>
      <c r="B4" s="3">
        <v>422</v>
      </c>
      <c r="C4" s="10">
        <v>364</v>
      </c>
      <c r="D4" s="10">
        <v>46</v>
      </c>
      <c r="E4" s="10">
        <v>3</v>
      </c>
      <c r="F4" s="17">
        <v>16921951.530000001</v>
      </c>
      <c r="G4" s="17">
        <v>17934855</v>
      </c>
      <c r="H4" s="17">
        <v>11614724</v>
      </c>
      <c r="I4" s="17">
        <v>2314466</v>
      </c>
      <c r="J4" s="17">
        <v>2314466</v>
      </c>
      <c r="K4" s="17">
        <v>1026444</v>
      </c>
      <c r="L4" s="22">
        <v>0</v>
      </c>
      <c r="M4" s="4"/>
    </row>
    <row r="5" spans="1:13" x14ac:dyDescent="0.2">
      <c r="A5" s="1" t="s">
        <v>4</v>
      </c>
      <c r="B5" s="3">
        <v>70</v>
      </c>
      <c r="C5" s="10">
        <v>52</v>
      </c>
      <c r="D5" s="10">
        <v>11</v>
      </c>
      <c r="E5" s="10">
        <v>7</v>
      </c>
      <c r="F5" s="17">
        <v>2289973.2000000002</v>
      </c>
      <c r="G5" s="17">
        <v>2667762.91</v>
      </c>
      <c r="H5" s="17">
        <v>0</v>
      </c>
      <c r="I5" s="17">
        <v>330599.21999999997</v>
      </c>
      <c r="J5" s="17">
        <v>73306</v>
      </c>
      <c r="K5" s="17">
        <v>215153</v>
      </c>
      <c r="L5" s="22">
        <v>16096</v>
      </c>
      <c r="M5" s="4"/>
    </row>
    <row r="6" spans="1:13" x14ac:dyDescent="0.2">
      <c r="A6" s="1" t="s">
        <v>5</v>
      </c>
      <c r="B6" s="3">
        <v>88</v>
      </c>
      <c r="C6" s="10">
        <v>55</v>
      </c>
      <c r="D6" s="10">
        <v>24</v>
      </c>
      <c r="E6" s="10">
        <v>9</v>
      </c>
      <c r="F6" s="17">
        <v>1850826.68</v>
      </c>
      <c r="G6" s="17">
        <v>1147963.74</v>
      </c>
      <c r="H6" s="17">
        <v>1776205.39</v>
      </c>
      <c r="I6" s="17">
        <v>246811.59</v>
      </c>
      <c r="J6" s="17">
        <v>189114.1</v>
      </c>
      <c r="K6" s="17">
        <v>258731.69</v>
      </c>
      <c r="L6" s="22">
        <v>83099</v>
      </c>
      <c r="M6" s="4"/>
    </row>
    <row r="7" spans="1:13" x14ac:dyDescent="0.2">
      <c r="A7" s="1" t="s">
        <v>6</v>
      </c>
      <c r="B7" s="3">
        <v>275</v>
      </c>
      <c r="C7" s="10">
        <v>234</v>
      </c>
      <c r="D7" s="10">
        <v>45</v>
      </c>
      <c r="E7" s="10">
        <v>8</v>
      </c>
      <c r="F7" s="17">
        <v>8024088</v>
      </c>
      <c r="G7" s="17">
        <v>6282080</v>
      </c>
      <c r="H7" s="17">
        <v>6086222</v>
      </c>
      <c r="I7" s="17">
        <v>1290802</v>
      </c>
      <c r="J7" s="17">
        <v>783087</v>
      </c>
      <c r="K7" s="17">
        <v>423983</v>
      </c>
      <c r="L7" s="22">
        <v>76050</v>
      </c>
      <c r="M7" s="4"/>
    </row>
    <row r="8" spans="1:13" x14ac:dyDescent="0.2">
      <c r="A8" s="1" t="s">
        <v>7</v>
      </c>
      <c r="B8" s="3">
        <v>171</v>
      </c>
      <c r="C8" s="10">
        <v>168</v>
      </c>
      <c r="D8" s="10">
        <v>0</v>
      </c>
      <c r="E8" s="10">
        <v>3</v>
      </c>
      <c r="F8" s="17">
        <v>7838717.3700000001</v>
      </c>
      <c r="G8" s="17">
        <v>6873931.04</v>
      </c>
      <c r="H8" s="17">
        <v>0</v>
      </c>
      <c r="I8" s="17">
        <v>55925.51</v>
      </c>
      <c r="J8" s="17">
        <v>52076.15</v>
      </c>
      <c r="K8" s="17">
        <v>242122.17</v>
      </c>
      <c r="L8" s="22">
        <v>100000</v>
      </c>
      <c r="M8" s="4"/>
    </row>
    <row r="9" spans="1:13" x14ac:dyDescent="0.2">
      <c r="A9" s="1" t="s">
        <v>8</v>
      </c>
      <c r="B9" s="3">
        <v>115</v>
      </c>
      <c r="C9" s="10">
        <v>81</v>
      </c>
      <c r="D9" s="10">
        <v>34</v>
      </c>
      <c r="E9" s="10">
        <v>7</v>
      </c>
      <c r="F9" s="17">
        <v>2566656.7000000002</v>
      </c>
      <c r="G9" s="17">
        <v>1898036.86</v>
      </c>
      <c r="H9" s="17">
        <v>2097709.59</v>
      </c>
      <c r="I9" s="17">
        <v>362121.65</v>
      </c>
      <c r="J9" s="17">
        <v>118199.83</v>
      </c>
      <c r="K9" s="17">
        <v>252404.56</v>
      </c>
      <c r="L9" s="22">
        <v>20470</v>
      </c>
      <c r="M9" s="4"/>
    </row>
    <row r="10" spans="1:13" x14ac:dyDescent="0.2">
      <c r="A10" s="1" t="s">
        <v>9</v>
      </c>
      <c r="B10" s="3">
        <v>437</v>
      </c>
      <c r="C10" s="3">
        <v>382</v>
      </c>
      <c r="D10" s="3">
        <v>22</v>
      </c>
      <c r="E10" s="3">
        <v>33</v>
      </c>
      <c r="F10" s="35">
        <v>13588749.34</v>
      </c>
      <c r="G10" s="35">
        <v>6478959</v>
      </c>
      <c r="H10" s="35">
        <v>845501</v>
      </c>
      <c r="I10" s="35">
        <v>818116</v>
      </c>
      <c r="J10" s="35">
        <v>293090</v>
      </c>
      <c r="K10" s="35">
        <v>1263217</v>
      </c>
      <c r="L10" s="26">
        <v>263923</v>
      </c>
      <c r="M10" s="4"/>
    </row>
    <row r="11" spans="1:13" x14ac:dyDescent="0.2">
      <c r="A11" s="1" t="s">
        <v>10</v>
      </c>
      <c r="B11" s="3">
        <v>547</v>
      </c>
      <c r="C11" s="10">
        <v>478</v>
      </c>
      <c r="D11" s="10">
        <v>30</v>
      </c>
      <c r="E11" s="10">
        <v>9</v>
      </c>
      <c r="F11" s="17">
        <v>18767616.120000001</v>
      </c>
      <c r="G11" s="17">
        <v>8956447.0199999996</v>
      </c>
      <c r="H11" s="17">
        <v>23579995.260000002</v>
      </c>
      <c r="I11" s="17">
        <v>4695534.07</v>
      </c>
      <c r="J11" s="17">
        <v>1024988.53</v>
      </c>
      <c r="K11" s="17">
        <v>1137715.8</v>
      </c>
      <c r="L11" s="22">
        <v>144400</v>
      </c>
      <c r="M11" s="4"/>
    </row>
    <row r="12" spans="1:13" x14ac:dyDescent="0.2">
      <c r="A12" s="1" t="s">
        <v>11</v>
      </c>
      <c r="B12" s="3">
        <v>141</v>
      </c>
      <c r="C12" s="10">
        <v>105</v>
      </c>
      <c r="D12" s="10">
        <v>36</v>
      </c>
      <c r="E12" s="10">
        <v>3</v>
      </c>
      <c r="F12" s="17">
        <v>3558180</v>
      </c>
      <c r="G12" s="17">
        <v>1760848</v>
      </c>
      <c r="H12" s="17">
        <v>2522981</v>
      </c>
      <c r="I12" s="17">
        <v>368102</v>
      </c>
      <c r="J12" s="17">
        <v>233172</v>
      </c>
      <c r="K12" s="17">
        <v>271395</v>
      </c>
      <c r="L12" s="22">
        <v>91588</v>
      </c>
      <c r="M12" s="4"/>
    </row>
    <row r="13" spans="1:13" x14ac:dyDescent="0.2">
      <c r="A13" s="1" t="s">
        <v>12</v>
      </c>
      <c r="B13" s="3">
        <v>50</v>
      </c>
      <c r="C13" s="10">
        <v>39</v>
      </c>
      <c r="D13" s="10">
        <v>13</v>
      </c>
      <c r="E13" s="10">
        <v>10</v>
      </c>
      <c r="F13" s="17" t="s">
        <v>111</v>
      </c>
      <c r="G13" s="17">
        <v>653440.05000000005</v>
      </c>
      <c r="H13" s="17">
        <v>1046427.64</v>
      </c>
      <c r="I13" s="17">
        <v>149985.20000000001</v>
      </c>
      <c r="J13" s="17">
        <v>68915.039999999994</v>
      </c>
      <c r="K13" s="17">
        <v>30911.06</v>
      </c>
      <c r="L13" s="22">
        <v>12100</v>
      </c>
      <c r="M13" s="4"/>
    </row>
    <row r="14" spans="1:13" x14ac:dyDescent="0.2">
      <c r="A14" s="1" t="s">
        <v>13</v>
      </c>
      <c r="B14" s="3">
        <v>29</v>
      </c>
      <c r="C14" s="10">
        <v>26</v>
      </c>
      <c r="D14" s="10">
        <v>3</v>
      </c>
      <c r="E14" s="10">
        <v>1</v>
      </c>
      <c r="F14" s="17">
        <v>846060.48</v>
      </c>
      <c r="G14" s="17">
        <v>444557.67</v>
      </c>
      <c r="H14" s="17">
        <v>486243.84000000003</v>
      </c>
      <c r="I14" s="17">
        <v>30176.45</v>
      </c>
      <c r="J14" s="17">
        <v>38886.480000000003</v>
      </c>
      <c r="K14" s="17">
        <v>49818.73</v>
      </c>
      <c r="L14" s="22">
        <v>3950</v>
      </c>
      <c r="M14" s="4"/>
    </row>
    <row r="15" spans="1:13" x14ac:dyDescent="0.2">
      <c r="A15" s="1" t="s">
        <v>14</v>
      </c>
      <c r="B15" s="3" t="s">
        <v>111</v>
      </c>
      <c r="C15" s="3" t="s">
        <v>111</v>
      </c>
      <c r="D15" s="3" t="s">
        <v>111</v>
      </c>
      <c r="E15" s="3" t="s">
        <v>111</v>
      </c>
      <c r="F15" s="3" t="s">
        <v>111</v>
      </c>
      <c r="G15" s="3" t="s">
        <v>111</v>
      </c>
      <c r="H15" s="3" t="s">
        <v>111</v>
      </c>
      <c r="I15" s="3" t="s">
        <v>111</v>
      </c>
      <c r="J15" s="3" t="s">
        <v>111</v>
      </c>
      <c r="K15" s="3" t="s">
        <v>111</v>
      </c>
      <c r="L15" s="26" t="s">
        <v>111</v>
      </c>
      <c r="M15" s="4"/>
    </row>
    <row r="16" spans="1:13" x14ac:dyDescent="0.2">
      <c r="A16" s="1" t="s">
        <v>15</v>
      </c>
      <c r="B16" s="3">
        <v>109</v>
      </c>
      <c r="C16" s="10">
        <v>79</v>
      </c>
      <c r="D16" s="10">
        <v>30</v>
      </c>
      <c r="E16" s="10">
        <v>3</v>
      </c>
      <c r="F16" s="17">
        <v>3013579.15</v>
      </c>
      <c r="G16" s="17">
        <v>99499.21</v>
      </c>
      <c r="H16" s="17">
        <v>64774.93</v>
      </c>
      <c r="I16" s="17">
        <v>18075.97</v>
      </c>
      <c r="J16" s="17">
        <v>1454.54</v>
      </c>
      <c r="K16" s="17">
        <v>0</v>
      </c>
      <c r="L16" s="22">
        <v>0</v>
      </c>
      <c r="M16" s="4"/>
    </row>
    <row r="17" spans="1:13" x14ac:dyDescent="0.2">
      <c r="A17" s="1" t="s">
        <v>16</v>
      </c>
      <c r="B17" s="3">
        <v>183</v>
      </c>
      <c r="C17" s="10">
        <v>145</v>
      </c>
      <c r="D17" s="10">
        <v>35</v>
      </c>
      <c r="E17" s="10">
        <v>3</v>
      </c>
      <c r="F17" s="17">
        <v>5285006.0199999996</v>
      </c>
      <c r="G17" s="17">
        <v>2479604.35</v>
      </c>
      <c r="H17" s="17">
        <v>8663918.2599999998</v>
      </c>
      <c r="I17" s="17">
        <v>280458.25</v>
      </c>
      <c r="J17" s="17">
        <v>467275.06</v>
      </c>
      <c r="K17" s="17">
        <v>215708.37</v>
      </c>
      <c r="L17" s="22">
        <v>221072.5</v>
      </c>
      <c r="M17" s="4"/>
    </row>
    <row r="18" spans="1:13" x14ac:dyDescent="0.2">
      <c r="A18" s="2" t="s">
        <v>17</v>
      </c>
      <c r="B18" s="3">
        <v>41</v>
      </c>
      <c r="C18" s="10">
        <v>27</v>
      </c>
      <c r="D18" s="10">
        <v>14</v>
      </c>
      <c r="E18" s="10">
        <v>4</v>
      </c>
      <c r="F18" s="17">
        <v>939118.54</v>
      </c>
      <c r="G18" s="17">
        <v>2164148.66</v>
      </c>
      <c r="H18" s="17" t="s">
        <v>111</v>
      </c>
      <c r="I18" s="17" t="s">
        <v>111</v>
      </c>
      <c r="J18" s="17" t="s">
        <v>111</v>
      </c>
      <c r="K18" s="17" t="s">
        <v>111</v>
      </c>
      <c r="L18" s="26" t="s">
        <v>111</v>
      </c>
      <c r="M18" s="4"/>
    </row>
    <row r="19" spans="1:13" x14ac:dyDescent="0.2">
      <c r="A19" s="1" t="s">
        <v>18</v>
      </c>
      <c r="B19" s="3">
        <v>170</v>
      </c>
      <c r="C19" s="10">
        <v>92</v>
      </c>
      <c r="D19" s="10">
        <v>78</v>
      </c>
      <c r="E19" s="10">
        <v>5</v>
      </c>
      <c r="F19" s="17">
        <v>2962351.14</v>
      </c>
      <c r="G19" s="17">
        <v>1953487.57</v>
      </c>
      <c r="H19" s="17">
        <v>2682604.16</v>
      </c>
      <c r="I19" s="17">
        <v>266649.25</v>
      </c>
      <c r="J19" s="17">
        <v>188133.97</v>
      </c>
      <c r="K19" s="17">
        <v>142460.63</v>
      </c>
      <c r="L19" s="22">
        <v>4488.75</v>
      </c>
      <c r="M19" s="4"/>
    </row>
    <row r="20" spans="1:13" x14ac:dyDescent="0.2">
      <c r="A20" s="1" t="s">
        <v>19</v>
      </c>
      <c r="B20" s="3">
        <v>54</v>
      </c>
      <c r="C20" s="10">
        <v>42</v>
      </c>
      <c r="D20" s="10">
        <v>7</v>
      </c>
      <c r="E20" s="10">
        <v>6</v>
      </c>
      <c r="F20" s="17">
        <v>1394184.36</v>
      </c>
      <c r="G20" s="17">
        <v>2164148.66</v>
      </c>
      <c r="H20" s="17">
        <v>0</v>
      </c>
      <c r="I20" s="17">
        <v>79665.83</v>
      </c>
      <c r="J20" s="17">
        <v>93336.99</v>
      </c>
      <c r="K20" s="17">
        <v>120074.72</v>
      </c>
      <c r="L20" s="22">
        <v>16400</v>
      </c>
      <c r="M20" s="4"/>
    </row>
    <row r="21" spans="1:13" x14ac:dyDescent="0.2">
      <c r="A21" s="1" t="s">
        <v>20</v>
      </c>
      <c r="B21" s="3">
        <v>168</v>
      </c>
      <c r="C21" s="10">
        <v>136</v>
      </c>
      <c r="D21" s="10">
        <v>32</v>
      </c>
      <c r="E21" s="10">
        <v>1</v>
      </c>
      <c r="F21" s="17">
        <v>4478823.01</v>
      </c>
      <c r="G21" s="17">
        <v>2326681.38</v>
      </c>
      <c r="H21" s="17">
        <v>3161266.39</v>
      </c>
      <c r="I21" s="17">
        <v>634953.56000000006</v>
      </c>
      <c r="J21" s="17">
        <v>93655.46</v>
      </c>
      <c r="K21" s="17">
        <v>275696.48</v>
      </c>
      <c r="L21" s="22">
        <v>85800</v>
      </c>
      <c r="M21" s="4"/>
    </row>
    <row r="22" spans="1:13" x14ac:dyDescent="0.2">
      <c r="A22" s="1" t="s">
        <v>21</v>
      </c>
      <c r="B22" s="3">
        <v>140</v>
      </c>
      <c r="C22" s="10">
        <v>62</v>
      </c>
      <c r="D22" s="10">
        <v>51</v>
      </c>
      <c r="E22" s="10">
        <v>27</v>
      </c>
      <c r="F22" s="17">
        <v>2426166.5099999998</v>
      </c>
      <c r="G22" s="17">
        <v>1851990.14</v>
      </c>
      <c r="H22" s="17">
        <v>2307411.16</v>
      </c>
      <c r="I22" s="17">
        <v>383100.82</v>
      </c>
      <c r="J22" s="17">
        <v>146215.76999999999</v>
      </c>
      <c r="K22" s="17">
        <v>226802.7</v>
      </c>
      <c r="L22" s="22">
        <v>23050</v>
      </c>
      <c r="M22" s="4"/>
    </row>
    <row r="23" spans="1:13" x14ac:dyDescent="0.2">
      <c r="A23" s="1" t="s">
        <v>22</v>
      </c>
      <c r="B23" s="3">
        <v>219</v>
      </c>
      <c r="C23" s="10">
        <v>146</v>
      </c>
      <c r="D23" s="10">
        <v>120</v>
      </c>
      <c r="E23" s="10">
        <v>40</v>
      </c>
      <c r="F23" s="17">
        <v>6203736.8700000001</v>
      </c>
      <c r="G23" s="17">
        <v>2597324.91</v>
      </c>
      <c r="H23" s="17">
        <v>3398544.63</v>
      </c>
      <c r="I23" s="17">
        <v>971000.2</v>
      </c>
      <c r="J23" s="17">
        <v>106026.01</v>
      </c>
      <c r="K23" s="17">
        <v>310773.86</v>
      </c>
      <c r="L23" s="22">
        <v>28000</v>
      </c>
      <c r="M23" s="4"/>
    </row>
    <row r="24" spans="1:13" x14ac:dyDescent="0.2">
      <c r="A24" s="1" t="s">
        <v>23</v>
      </c>
      <c r="B24" s="3">
        <v>120</v>
      </c>
      <c r="C24" s="10">
        <v>97</v>
      </c>
      <c r="D24" s="10">
        <v>23</v>
      </c>
      <c r="E24" s="10">
        <v>8</v>
      </c>
      <c r="F24" s="17">
        <v>3307398</v>
      </c>
      <c r="G24" s="17">
        <v>2103091</v>
      </c>
      <c r="H24" s="17">
        <v>2581295</v>
      </c>
      <c r="I24" s="17">
        <v>120259.4</v>
      </c>
      <c r="J24" s="17">
        <v>443961</v>
      </c>
      <c r="K24" s="17">
        <v>236640.37</v>
      </c>
      <c r="L24" s="22">
        <v>46846</v>
      </c>
      <c r="M24" s="4"/>
    </row>
    <row r="25" spans="1:13" x14ac:dyDescent="0.2">
      <c r="A25" s="1" t="s">
        <v>24</v>
      </c>
      <c r="B25" s="3">
        <v>117</v>
      </c>
      <c r="C25" s="10">
        <v>90</v>
      </c>
      <c r="D25" s="10">
        <v>27</v>
      </c>
      <c r="E25" s="10">
        <v>4</v>
      </c>
      <c r="F25" s="17">
        <v>2918820.3</v>
      </c>
      <c r="G25" s="17">
        <v>5442690.8799999999</v>
      </c>
      <c r="H25" s="17">
        <v>0</v>
      </c>
      <c r="I25" s="17">
        <v>136366.17000000001</v>
      </c>
      <c r="J25" s="17">
        <v>482754.5</v>
      </c>
      <c r="K25" s="17">
        <v>142977.75</v>
      </c>
      <c r="L25" s="22">
        <v>169300</v>
      </c>
      <c r="M25" s="4"/>
    </row>
    <row r="26" spans="1:13" x14ac:dyDescent="0.2">
      <c r="A26" s="1" t="s">
        <v>25</v>
      </c>
      <c r="B26" s="3">
        <v>122</v>
      </c>
      <c r="C26" s="10">
        <v>112</v>
      </c>
      <c r="D26" s="10">
        <v>10</v>
      </c>
      <c r="E26" s="10">
        <v>2</v>
      </c>
      <c r="F26" s="17">
        <v>3181277.3</v>
      </c>
      <c r="G26" s="17">
        <v>5234408.92</v>
      </c>
      <c r="H26" s="17">
        <v>0</v>
      </c>
      <c r="I26" s="17">
        <v>200065.35</v>
      </c>
      <c r="J26" s="17">
        <v>266367.40000000002</v>
      </c>
      <c r="K26" s="17">
        <v>291246.84000000003</v>
      </c>
      <c r="L26" s="22">
        <v>15898.75</v>
      </c>
      <c r="M26" s="4"/>
    </row>
    <row r="27" spans="1:13" x14ac:dyDescent="0.2">
      <c r="A27" s="1" t="s">
        <v>26</v>
      </c>
      <c r="B27" s="3">
        <v>149</v>
      </c>
      <c r="C27" s="10">
        <v>125</v>
      </c>
      <c r="D27" s="10">
        <v>20</v>
      </c>
      <c r="E27" s="10">
        <v>4</v>
      </c>
      <c r="F27" s="17">
        <v>3960818</v>
      </c>
      <c r="G27" s="17">
        <v>3718953</v>
      </c>
      <c r="H27" s="17">
        <v>3718953</v>
      </c>
      <c r="I27" s="17">
        <v>1374187</v>
      </c>
      <c r="J27" s="17">
        <v>261218</v>
      </c>
      <c r="K27" s="17">
        <v>202513</v>
      </c>
      <c r="L27" s="22">
        <v>66050</v>
      </c>
      <c r="M27" s="4"/>
    </row>
    <row r="28" spans="1:13" x14ac:dyDescent="0.2">
      <c r="A28" s="1" t="s">
        <v>27</v>
      </c>
      <c r="B28" s="3">
        <v>136</v>
      </c>
      <c r="C28" s="10">
        <v>108</v>
      </c>
      <c r="D28" s="10">
        <v>28</v>
      </c>
      <c r="E28" s="10">
        <v>0</v>
      </c>
      <c r="F28" s="17">
        <v>3431866.94</v>
      </c>
      <c r="G28" s="17">
        <v>4399220</v>
      </c>
      <c r="H28" s="17">
        <v>4399220</v>
      </c>
      <c r="I28" s="17">
        <v>477148.71</v>
      </c>
      <c r="J28" s="17">
        <v>641861.29</v>
      </c>
      <c r="K28" s="17">
        <v>297576.65999999997</v>
      </c>
      <c r="L28" s="22">
        <v>0</v>
      </c>
      <c r="M28" s="4"/>
    </row>
    <row r="29" spans="1:13" x14ac:dyDescent="0.2">
      <c r="A29" s="1" t="s">
        <v>28</v>
      </c>
      <c r="B29" s="3" t="s">
        <v>111</v>
      </c>
      <c r="C29" s="3" t="s">
        <v>111</v>
      </c>
      <c r="D29" s="3" t="s">
        <v>111</v>
      </c>
      <c r="E29" s="3" t="s">
        <v>111</v>
      </c>
      <c r="F29" s="3" t="s">
        <v>111</v>
      </c>
      <c r="G29" s="3" t="s">
        <v>111</v>
      </c>
      <c r="H29" s="3" t="s">
        <v>111</v>
      </c>
      <c r="I29" s="17" t="s">
        <v>111</v>
      </c>
      <c r="J29" s="3" t="s">
        <v>111</v>
      </c>
      <c r="K29" s="3" t="s">
        <v>111</v>
      </c>
      <c r="L29" s="26" t="s">
        <v>111</v>
      </c>
      <c r="M29" s="4"/>
    </row>
    <row r="30" spans="1:13" x14ac:dyDescent="0.2">
      <c r="A30" s="1" t="s">
        <v>29</v>
      </c>
      <c r="B30" s="3">
        <v>166</v>
      </c>
      <c r="C30" s="10">
        <v>130</v>
      </c>
      <c r="D30" s="10">
        <v>32</v>
      </c>
      <c r="E30" s="10">
        <v>4</v>
      </c>
      <c r="F30" s="17">
        <v>6213142.2300000004</v>
      </c>
      <c r="G30" s="17">
        <v>3720859.84</v>
      </c>
      <c r="H30" s="17">
        <v>6245202.4299999997</v>
      </c>
      <c r="I30" s="25">
        <v>179422.77</v>
      </c>
      <c r="J30" s="17">
        <v>383998.58</v>
      </c>
      <c r="K30" s="17">
        <v>596519.6</v>
      </c>
      <c r="L30" s="22">
        <v>32387.5</v>
      </c>
      <c r="M30" s="4"/>
    </row>
    <row r="31" spans="1:13" x14ac:dyDescent="0.2">
      <c r="A31" s="1" t="s">
        <v>30</v>
      </c>
      <c r="B31" s="3">
        <v>95</v>
      </c>
      <c r="C31" s="10">
        <v>81</v>
      </c>
      <c r="D31" s="10">
        <v>14</v>
      </c>
      <c r="E31" s="24" t="s">
        <v>116</v>
      </c>
      <c r="F31" s="17">
        <v>3029281.04</v>
      </c>
      <c r="G31" s="17">
        <v>3523531</v>
      </c>
      <c r="H31" s="17">
        <v>0</v>
      </c>
      <c r="I31" s="17">
        <v>215059</v>
      </c>
      <c r="J31" s="17">
        <v>208669</v>
      </c>
      <c r="K31" s="17">
        <v>194313</v>
      </c>
      <c r="L31" s="22">
        <v>23090</v>
      </c>
      <c r="M31" s="4"/>
    </row>
    <row r="32" spans="1:13" x14ac:dyDescent="0.2">
      <c r="A32" s="1" t="s">
        <v>31</v>
      </c>
      <c r="B32" s="3">
        <v>45</v>
      </c>
      <c r="C32" s="10">
        <v>29</v>
      </c>
      <c r="D32" s="10">
        <v>16</v>
      </c>
      <c r="E32" s="10">
        <v>0</v>
      </c>
      <c r="F32" s="17">
        <v>923471.39</v>
      </c>
      <c r="G32" s="17">
        <v>739748.64</v>
      </c>
      <c r="H32" s="17">
        <v>1050293.83</v>
      </c>
      <c r="I32" s="17">
        <v>144114.93</v>
      </c>
      <c r="J32" s="17">
        <v>145805.57999999999</v>
      </c>
      <c r="K32" s="17">
        <v>71211.210000000006</v>
      </c>
      <c r="L32" s="22">
        <v>6853.75</v>
      </c>
      <c r="M32" s="4"/>
    </row>
    <row r="33" spans="1:13" x14ac:dyDescent="0.2">
      <c r="A33" s="1" t="s">
        <v>32</v>
      </c>
      <c r="B33" s="3">
        <v>35</v>
      </c>
      <c r="C33" s="10">
        <v>29</v>
      </c>
      <c r="D33" s="10">
        <v>6</v>
      </c>
      <c r="E33" s="10">
        <v>0</v>
      </c>
      <c r="F33" s="17">
        <v>863687</v>
      </c>
      <c r="G33" s="17">
        <v>2073417</v>
      </c>
      <c r="H33" s="17">
        <v>0</v>
      </c>
      <c r="I33" s="17">
        <v>31776</v>
      </c>
      <c r="J33" s="17">
        <v>119259</v>
      </c>
      <c r="K33" s="17">
        <v>41741</v>
      </c>
      <c r="L33" s="22">
        <v>60500</v>
      </c>
      <c r="M33" s="4"/>
    </row>
    <row r="34" spans="1:13" x14ac:dyDescent="0.2">
      <c r="A34" s="1" t="s">
        <v>33</v>
      </c>
      <c r="B34" s="3">
        <v>216</v>
      </c>
      <c r="C34" s="10">
        <v>163</v>
      </c>
      <c r="D34" s="10">
        <v>96</v>
      </c>
      <c r="E34" s="10">
        <v>5</v>
      </c>
      <c r="F34" s="17">
        <v>6652924.7999999998</v>
      </c>
      <c r="G34" s="17">
        <v>4803257.7300000004</v>
      </c>
      <c r="H34" s="17">
        <v>3997431.96</v>
      </c>
      <c r="I34" s="17">
        <v>574605.31000000006</v>
      </c>
      <c r="J34" s="17">
        <v>271123.39</v>
      </c>
      <c r="K34" s="17">
        <v>564439.98</v>
      </c>
      <c r="L34" s="22">
        <v>64500</v>
      </c>
      <c r="M34" s="4"/>
    </row>
    <row r="35" spans="1:13" x14ac:dyDescent="0.2">
      <c r="A35" s="1" t="s">
        <v>34</v>
      </c>
      <c r="B35" s="3">
        <v>154</v>
      </c>
      <c r="C35" s="10">
        <v>101</v>
      </c>
      <c r="D35" s="10">
        <v>46</v>
      </c>
      <c r="E35" s="10">
        <v>7</v>
      </c>
      <c r="F35" s="17">
        <v>3052571</v>
      </c>
      <c r="G35" s="17">
        <v>2111912</v>
      </c>
      <c r="H35" s="17">
        <v>4950844</v>
      </c>
      <c r="I35" s="17">
        <v>356440</v>
      </c>
      <c r="J35" s="17">
        <v>316213</v>
      </c>
      <c r="K35" s="17">
        <v>350081</v>
      </c>
      <c r="L35" s="22">
        <v>186482</v>
      </c>
      <c r="M35" s="4"/>
    </row>
    <row r="36" spans="1:13" x14ac:dyDescent="0.2">
      <c r="A36" s="1" t="s">
        <v>35</v>
      </c>
      <c r="B36" s="3">
        <v>252</v>
      </c>
      <c r="C36" s="10">
        <v>210</v>
      </c>
      <c r="D36" s="10">
        <v>42</v>
      </c>
      <c r="E36" s="24" t="s">
        <v>115</v>
      </c>
      <c r="F36" s="17">
        <v>8526749.6799999997</v>
      </c>
      <c r="G36" s="17">
        <v>5136631.82</v>
      </c>
      <c r="H36" s="17">
        <v>11255287.779999999</v>
      </c>
      <c r="I36" s="17">
        <v>546435.66</v>
      </c>
      <c r="J36" s="17">
        <v>624454.37</v>
      </c>
      <c r="K36" s="17">
        <v>450303.23</v>
      </c>
      <c r="L36" s="22">
        <v>10100</v>
      </c>
      <c r="M36" s="4"/>
    </row>
    <row r="37" spans="1:13" x14ac:dyDescent="0.2">
      <c r="A37" s="1" t="s">
        <v>36</v>
      </c>
      <c r="B37" s="3">
        <v>66</v>
      </c>
      <c r="C37" s="10">
        <v>49</v>
      </c>
      <c r="D37" s="10">
        <v>17</v>
      </c>
      <c r="E37" s="10">
        <v>20</v>
      </c>
      <c r="F37" s="17">
        <v>1609300</v>
      </c>
      <c r="G37" s="17">
        <v>905875</v>
      </c>
      <c r="H37" s="17">
        <v>1330111</v>
      </c>
      <c r="I37" s="17">
        <v>118305</v>
      </c>
      <c r="J37" s="17">
        <v>64514</v>
      </c>
      <c r="K37" s="17">
        <v>42567</v>
      </c>
      <c r="L37" s="22">
        <v>11313</v>
      </c>
      <c r="M37" s="4"/>
    </row>
    <row r="38" spans="1:13" x14ac:dyDescent="0.2">
      <c r="A38" s="1" t="s">
        <v>37</v>
      </c>
      <c r="B38" s="3">
        <v>98</v>
      </c>
      <c r="C38" s="10">
        <v>72</v>
      </c>
      <c r="D38" s="10">
        <v>26</v>
      </c>
      <c r="E38" s="10">
        <v>10</v>
      </c>
      <c r="F38" s="17">
        <v>2337759</v>
      </c>
      <c r="G38" s="17">
        <v>3979744</v>
      </c>
      <c r="H38" s="17">
        <v>0</v>
      </c>
      <c r="I38" s="17">
        <v>357916</v>
      </c>
      <c r="J38" s="17">
        <v>271968</v>
      </c>
      <c r="K38" s="17">
        <v>204135</v>
      </c>
      <c r="L38" s="22">
        <v>49750</v>
      </c>
      <c r="M38" s="4"/>
    </row>
    <row r="39" spans="1:13" x14ac:dyDescent="0.2">
      <c r="A39" s="1" t="s">
        <v>38</v>
      </c>
      <c r="B39" s="3">
        <v>129</v>
      </c>
      <c r="C39" s="10">
        <v>114</v>
      </c>
      <c r="D39" s="10">
        <v>13</v>
      </c>
      <c r="E39" s="10">
        <v>2</v>
      </c>
      <c r="F39" s="17">
        <v>4068713.08</v>
      </c>
      <c r="G39" s="17">
        <v>2177877.88</v>
      </c>
      <c r="H39" s="17">
        <v>3650650.02</v>
      </c>
      <c r="I39" s="17">
        <v>1006153.06</v>
      </c>
      <c r="J39" s="17">
        <v>530626.53</v>
      </c>
      <c r="K39" s="17">
        <v>451014.8</v>
      </c>
      <c r="L39" s="22">
        <v>52920</v>
      </c>
      <c r="M39" s="4"/>
    </row>
    <row r="40" spans="1:13" x14ac:dyDescent="0.2">
      <c r="A40" s="1" t="s">
        <v>39</v>
      </c>
      <c r="B40" s="3">
        <v>115</v>
      </c>
      <c r="C40" s="10">
        <v>63</v>
      </c>
      <c r="D40" s="10">
        <v>52</v>
      </c>
      <c r="E40" s="10">
        <v>4</v>
      </c>
      <c r="F40" s="17" t="s">
        <v>111</v>
      </c>
      <c r="G40" s="17">
        <v>1797990</v>
      </c>
      <c r="H40" s="17">
        <v>2515132.13</v>
      </c>
      <c r="I40" s="17">
        <v>168096.45</v>
      </c>
      <c r="J40" s="17">
        <v>84117.2</v>
      </c>
      <c r="K40" s="17">
        <v>138237.70000000001</v>
      </c>
      <c r="L40" s="22">
        <v>17579.5</v>
      </c>
      <c r="M40" s="4"/>
    </row>
    <row r="41" spans="1:13" x14ac:dyDescent="0.2">
      <c r="A41" s="1" t="s">
        <v>40</v>
      </c>
      <c r="B41" s="3">
        <v>150</v>
      </c>
      <c r="C41" s="10">
        <v>112</v>
      </c>
      <c r="D41" s="10">
        <v>38</v>
      </c>
      <c r="E41" s="10">
        <v>12</v>
      </c>
      <c r="F41" s="17">
        <v>4000264.36</v>
      </c>
      <c r="G41" s="17">
        <v>4984348.55</v>
      </c>
      <c r="H41" s="17">
        <v>0</v>
      </c>
      <c r="I41" s="17">
        <v>473091.59</v>
      </c>
      <c r="J41" s="17">
        <v>386370.46</v>
      </c>
      <c r="K41" s="17">
        <v>308305.23</v>
      </c>
      <c r="L41" s="22">
        <v>92128</v>
      </c>
      <c r="M41" s="4"/>
    </row>
    <row r="42" spans="1:13" x14ac:dyDescent="0.2">
      <c r="A42" s="1" t="s">
        <v>41</v>
      </c>
      <c r="B42" s="3">
        <v>79</v>
      </c>
      <c r="C42" s="10">
        <v>70</v>
      </c>
      <c r="D42" s="10">
        <v>3</v>
      </c>
      <c r="E42" s="10">
        <v>6</v>
      </c>
      <c r="F42" s="17">
        <v>2474022</v>
      </c>
      <c r="G42" s="17">
        <v>4097923</v>
      </c>
      <c r="H42" s="17">
        <v>0</v>
      </c>
      <c r="I42" s="17">
        <v>527577</v>
      </c>
      <c r="J42" s="17">
        <v>81304</v>
      </c>
      <c r="K42" s="17">
        <v>116800</v>
      </c>
      <c r="L42" s="22">
        <v>21650</v>
      </c>
      <c r="M42" s="4"/>
    </row>
    <row r="43" spans="1:13" x14ac:dyDescent="0.2">
      <c r="A43" s="1" t="s">
        <v>42</v>
      </c>
      <c r="B43" s="3">
        <v>413</v>
      </c>
      <c r="C43" s="10">
        <v>388</v>
      </c>
      <c r="D43" s="10">
        <v>20</v>
      </c>
      <c r="E43" s="10">
        <v>5</v>
      </c>
      <c r="F43" s="17">
        <v>15403084.210000001</v>
      </c>
      <c r="G43" s="17">
        <v>15339489.43</v>
      </c>
      <c r="H43" s="17">
        <v>8821306.6099999994</v>
      </c>
      <c r="I43" s="17">
        <v>560133.11</v>
      </c>
      <c r="J43" s="17">
        <v>3021529.88</v>
      </c>
      <c r="K43" s="17">
        <v>865843.63</v>
      </c>
      <c r="L43" s="22">
        <v>0</v>
      </c>
      <c r="M43" s="4"/>
    </row>
    <row r="44" spans="1:13" x14ac:dyDescent="0.2">
      <c r="A44" s="1" t="s">
        <v>43</v>
      </c>
      <c r="B44" s="3">
        <v>155</v>
      </c>
      <c r="C44" s="10">
        <v>119</v>
      </c>
      <c r="D44" s="10">
        <v>36</v>
      </c>
      <c r="E44" s="10">
        <v>11</v>
      </c>
      <c r="F44" s="17">
        <v>4298547.3600000003</v>
      </c>
      <c r="G44" s="17">
        <v>7078423.4000000004</v>
      </c>
      <c r="H44" s="17">
        <v>0</v>
      </c>
      <c r="I44" s="17">
        <v>700894.56</v>
      </c>
      <c r="J44" s="17">
        <v>137665.84</v>
      </c>
      <c r="K44" s="17">
        <v>362820.7</v>
      </c>
      <c r="L44" s="22">
        <v>10346.25</v>
      </c>
      <c r="M44" s="4"/>
    </row>
    <row r="45" spans="1:13" x14ac:dyDescent="0.2">
      <c r="A45" s="2" t="s">
        <v>44</v>
      </c>
      <c r="B45" s="5">
        <v>104</v>
      </c>
      <c r="C45" s="11">
        <v>91</v>
      </c>
      <c r="D45" s="11">
        <v>13</v>
      </c>
      <c r="E45" s="11">
        <v>1</v>
      </c>
      <c r="F45" s="18">
        <v>3034976.73</v>
      </c>
      <c r="G45" s="18">
        <v>1817564.74</v>
      </c>
      <c r="H45" s="18">
        <v>2622179.2000000002</v>
      </c>
      <c r="I45" s="18">
        <v>475764.54</v>
      </c>
      <c r="J45" s="18">
        <v>238226.88</v>
      </c>
      <c r="K45" s="18">
        <v>183155.04</v>
      </c>
      <c r="L45" s="23">
        <v>18137.5</v>
      </c>
      <c r="M45" s="6"/>
    </row>
  </sheetData>
  <phoneticPr fontId="4" type="noConversion"/>
  <printOptions horizontalCentered="1"/>
  <pageMargins left="0.25" right="0.25" top="0.85" bottom="0" header="0.2" footer="0"/>
  <pageSetup orientation="landscape" horizontalDpi="4294967292" verticalDpi="4294967292"/>
  <headerFooter>
    <oddHeader>&amp;C&amp;20 &amp;K03-0192016 IAC Salary Survey</oddHeader>
  </headerFooter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showGridLines="0" tabSelected="1" view="pageLayout" topLeftCell="A14" zoomScale="150" workbookViewId="0">
      <selection activeCell="C37" sqref="C37"/>
    </sheetView>
  </sheetViews>
  <sheetFormatPr baseColWidth="10" defaultRowHeight="16" x14ac:dyDescent="0.2"/>
  <cols>
    <col min="1" max="1" width="11" customWidth="1"/>
  </cols>
  <sheetData>
    <row r="1" spans="1:4" x14ac:dyDescent="0.2">
      <c r="A1" s="12" t="s">
        <v>0</v>
      </c>
      <c r="B1" s="12" t="s">
        <v>45</v>
      </c>
      <c r="C1" s="12" t="s">
        <v>88</v>
      </c>
      <c r="D1" s="12" t="s">
        <v>47</v>
      </c>
    </row>
    <row r="2" spans="1:4" x14ac:dyDescent="0.2">
      <c r="A2" s="2" t="s">
        <v>1</v>
      </c>
      <c r="B2" s="3" t="s">
        <v>111</v>
      </c>
      <c r="C2" s="17" t="s">
        <v>111</v>
      </c>
      <c r="D2" s="4" t="s">
        <v>111</v>
      </c>
    </row>
    <row r="3" spans="1:4" x14ac:dyDescent="0.2">
      <c r="A3" s="1" t="s">
        <v>2</v>
      </c>
      <c r="B3" s="3">
        <v>3</v>
      </c>
      <c r="C3" s="17">
        <v>52754</v>
      </c>
      <c r="D3" s="4">
        <v>19.46</v>
      </c>
    </row>
    <row r="4" spans="1:4" x14ac:dyDescent="0.2">
      <c r="A4" s="1" t="s">
        <v>3</v>
      </c>
      <c r="B4" s="3">
        <v>6</v>
      </c>
      <c r="C4" s="17">
        <v>70568.160000000003</v>
      </c>
      <c r="D4" s="4">
        <v>30.21</v>
      </c>
    </row>
    <row r="5" spans="1:4" x14ac:dyDescent="0.2">
      <c r="A5" s="1" t="s">
        <v>4</v>
      </c>
      <c r="B5" s="3">
        <v>1</v>
      </c>
      <c r="C5" s="17">
        <v>61458</v>
      </c>
      <c r="D5" s="4">
        <v>21.41</v>
      </c>
    </row>
    <row r="6" spans="1:4" x14ac:dyDescent="0.2">
      <c r="A6" s="1" t="s">
        <v>5</v>
      </c>
      <c r="B6" s="3">
        <v>2</v>
      </c>
      <c r="C6" s="17">
        <v>40140.6</v>
      </c>
      <c r="D6" s="4">
        <v>14.25</v>
      </c>
    </row>
    <row r="7" spans="1:4" x14ac:dyDescent="0.2">
      <c r="A7" s="1" t="s">
        <v>6</v>
      </c>
      <c r="B7" s="3">
        <v>5</v>
      </c>
      <c r="C7" s="17">
        <v>62184</v>
      </c>
      <c r="D7" s="27" t="s">
        <v>211</v>
      </c>
    </row>
    <row r="8" spans="1:4" x14ac:dyDescent="0.2">
      <c r="A8" s="1" t="s">
        <v>7</v>
      </c>
      <c r="B8" s="3">
        <v>2</v>
      </c>
      <c r="C8" s="17">
        <v>78121</v>
      </c>
      <c r="D8" s="4">
        <v>29.63</v>
      </c>
    </row>
    <row r="9" spans="1:4" x14ac:dyDescent="0.2">
      <c r="A9" s="1" t="s">
        <v>8</v>
      </c>
      <c r="B9" s="3">
        <v>2</v>
      </c>
      <c r="C9" s="17">
        <v>47311.68</v>
      </c>
      <c r="D9" s="4">
        <v>16.73</v>
      </c>
    </row>
    <row r="10" spans="1:4" x14ac:dyDescent="0.2">
      <c r="A10" s="1" t="s">
        <v>9</v>
      </c>
      <c r="B10" s="3">
        <v>5</v>
      </c>
      <c r="C10" s="17">
        <v>65000</v>
      </c>
      <c r="D10" s="4">
        <v>27.59</v>
      </c>
    </row>
    <row r="11" spans="1:4" x14ac:dyDescent="0.2">
      <c r="A11" s="1" t="s">
        <v>10</v>
      </c>
      <c r="B11" s="3">
        <v>5</v>
      </c>
      <c r="C11" s="17">
        <v>73142.679999999993</v>
      </c>
      <c r="D11" s="4">
        <v>23.27</v>
      </c>
    </row>
    <row r="12" spans="1:4" x14ac:dyDescent="0.2">
      <c r="A12" s="1" t="s">
        <v>11</v>
      </c>
      <c r="B12" s="3">
        <v>2</v>
      </c>
      <c r="C12" s="17">
        <v>55620</v>
      </c>
      <c r="D12" s="4">
        <v>15.21</v>
      </c>
    </row>
    <row r="13" spans="1:4" x14ac:dyDescent="0.2">
      <c r="A13" s="1" t="s">
        <v>12</v>
      </c>
      <c r="B13" s="3">
        <v>0</v>
      </c>
      <c r="C13" s="17">
        <v>44699</v>
      </c>
      <c r="D13" s="4">
        <v>15.8</v>
      </c>
    </row>
    <row r="14" spans="1:4" x14ac:dyDescent="0.2">
      <c r="A14" s="1" t="s">
        <v>13</v>
      </c>
      <c r="B14" s="3">
        <v>0</v>
      </c>
      <c r="C14" s="17">
        <v>45288</v>
      </c>
      <c r="D14" s="4">
        <v>0</v>
      </c>
    </row>
    <row r="15" spans="1:4" x14ac:dyDescent="0.2">
      <c r="A15" s="1" t="s">
        <v>14</v>
      </c>
      <c r="B15" s="3" t="s">
        <v>111</v>
      </c>
      <c r="C15" s="17" t="s">
        <v>111</v>
      </c>
      <c r="D15" s="4" t="s">
        <v>111</v>
      </c>
    </row>
    <row r="16" spans="1:4" x14ac:dyDescent="0.2">
      <c r="A16" s="1" t="s">
        <v>15</v>
      </c>
      <c r="B16" s="3">
        <v>2</v>
      </c>
      <c r="C16" s="17">
        <v>51776.45</v>
      </c>
      <c r="D16" s="4">
        <v>18.48</v>
      </c>
    </row>
    <row r="17" spans="1:4" x14ac:dyDescent="0.2">
      <c r="A17" s="1" t="s">
        <v>16</v>
      </c>
      <c r="B17" s="3">
        <v>3</v>
      </c>
      <c r="C17" s="17">
        <v>55975.66</v>
      </c>
      <c r="D17" s="4">
        <v>16.91</v>
      </c>
    </row>
    <row r="18" spans="1:4" x14ac:dyDescent="0.2">
      <c r="A18" s="2" t="s">
        <v>17</v>
      </c>
      <c r="B18" s="3">
        <v>2</v>
      </c>
      <c r="C18" s="17">
        <v>39984.6</v>
      </c>
      <c r="D18" s="4">
        <v>10.82</v>
      </c>
    </row>
    <row r="19" spans="1:4" x14ac:dyDescent="0.2">
      <c r="A19" s="1" t="s">
        <v>18</v>
      </c>
      <c r="B19" s="3">
        <v>2</v>
      </c>
      <c r="C19" s="17">
        <v>47064.24</v>
      </c>
      <c r="D19" s="4">
        <v>16.52</v>
      </c>
    </row>
    <row r="20" spans="1:4" x14ac:dyDescent="0.2">
      <c r="A20" s="1" t="s">
        <v>19</v>
      </c>
      <c r="B20" s="3">
        <v>1</v>
      </c>
      <c r="C20" s="17">
        <v>44840</v>
      </c>
      <c r="D20" s="4">
        <v>18.37</v>
      </c>
    </row>
    <row r="21" spans="1:4" x14ac:dyDescent="0.2">
      <c r="A21" s="1" t="s">
        <v>20</v>
      </c>
      <c r="B21" s="3">
        <v>3</v>
      </c>
      <c r="C21" s="17">
        <v>64500.84</v>
      </c>
      <c r="D21" s="4">
        <v>21.99</v>
      </c>
    </row>
    <row r="22" spans="1:4" x14ac:dyDescent="0.2">
      <c r="A22" s="1" t="s">
        <v>21</v>
      </c>
      <c r="B22" s="3">
        <v>1</v>
      </c>
      <c r="C22" s="17">
        <v>54309.25</v>
      </c>
      <c r="D22" s="4">
        <v>18.149999999999999</v>
      </c>
    </row>
    <row r="23" spans="1:4" x14ac:dyDescent="0.2">
      <c r="A23" s="1" t="s">
        <v>22</v>
      </c>
      <c r="B23" s="3">
        <v>2</v>
      </c>
      <c r="C23" s="17">
        <v>61450</v>
      </c>
      <c r="D23" s="4">
        <v>21.51</v>
      </c>
    </row>
    <row r="24" spans="1:4" x14ac:dyDescent="0.2">
      <c r="A24" s="1" t="s">
        <v>23</v>
      </c>
      <c r="B24" s="3">
        <v>1.5</v>
      </c>
      <c r="C24" s="17">
        <v>54171</v>
      </c>
      <c r="D24" s="4">
        <v>16.13</v>
      </c>
    </row>
    <row r="25" spans="1:4" x14ac:dyDescent="0.2">
      <c r="A25" s="1" t="s">
        <v>24</v>
      </c>
      <c r="B25" s="3">
        <v>2</v>
      </c>
      <c r="C25" s="17">
        <v>55232</v>
      </c>
      <c r="D25" s="4">
        <v>21.2</v>
      </c>
    </row>
    <row r="26" spans="1:4" x14ac:dyDescent="0.2">
      <c r="A26" s="1" t="s">
        <v>25</v>
      </c>
      <c r="B26" s="3">
        <v>3</v>
      </c>
      <c r="C26" s="17">
        <v>50220.42</v>
      </c>
      <c r="D26" s="4">
        <v>14.87</v>
      </c>
    </row>
    <row r="27" spans="1:4" x14ac:dyDescent="0.2">
      <c r="A27" s="1" t="s">
        <v>26</v>
      </c>
      <c r="B27" s="3">
        <v>3</v>
      </c>
      <c r="C27" s="17">
        <v>50172</v>
      </c>
      <c r="D27" s="4">
        <v>0</v>
      </c>
    </row>
    <row r="28" spans="1:4" x14ac:dyDescent="0.2">
      <c r="A28" s="1" t="s">
        <v>27</v>
      </c>
      <c r="B28" s="3">
        <v>2</v>
      </c>
      <c r="C28" s="17">
        <v>55344</v>
      </c>
      <c r="D28" s="4">
        <v>18.52</v>
      </c>
    </row>
    <row r="29" spans="1:4" x14ac:dyDescent="0.2">
      <c r="A29" s="1" t="s">
        <v>28</v>
      </c>
      <c r="B29" s="3" t="s">
        <v>111</v>
      </c>
      <c r="C29" s="17" t="s">
        <v>111</v>
      </c>
      <c r="D29" s="4" t="s">
        <v>111</v>
      </c>
    </row>
    <row r="30" spans="1:4" x14ac:dyDescent="0.2">
      <c r="A30" s="1" t="s">
        <v>29</v>
      </c>
      <c r="B30" s="3">
        <v>3</v>
      </c>
      <c r="C30" s="17">
        <v>58656</v>
      </c>
      <c r="D30" s="4">
        <v>23.54</v>
      </c>
    </row>
    <row r="31" spans="1:4" x14ac:dyDescent="0.2">
      <c r="A31" s="1" t="s">
        <v>30</v>
      </c>
      <c r="B31" s="3">
        <v>2.5</v>
      </c>
      <c r="C31" s="17">
        <v>57804</v>
      </c>
      <c r="D31" s="4">
        <v>20.94</v>
      </c>
    </row>
    <row r="32" spans="1:4" x14ac:dyDescent="0.2">
      <c r="A32" s="1" t="s">
        <v>31</v>
      </c>
      <c r="B32" s="3">
        <v>1</v>
      </c>
      <c r="C32" s="17">
        <v>40968.400000000001</v>
      </c>
      <c r="D32" s="4">
        <v>0</v>
      </c>
    </row>
    <row r="33" spans="1:4" x14ac:dyDescent="0.2">
      <c r="A33" s="1" t="s">
        <v>32</v>
      </c>
      <c r="B33" s="3">
        <v>1</v>
      </c>
      <c r="C33" s="17">
        <v>44187</v>
      </c>
      <c r="D33" s="4">
        <v>10.24</v>
      </c>
    </row>
    <row r="34" spans="1:4" x14ac:dyDescent="0.2">
      <c r="A34" s="1" t="s">
        <v>33</v>
      </c>
      <c r="B34" s="3">
        <v>2</v>
      </c>
      <c r="C34" s="17">
        <v>59523</v>
      </c>
      <c r="D34" s="4">
        <f>47636/2080</f>
        <v>22.901923076923076</v>
      </c>
    </row>
    <row r="35" spans="1:4" x14ac:dyDescent="0.2">
      <c r="A35" s="1" t="s">
        <v>34</v>
      </c>
      <c r="B35" s="3">
        <v>3</v>
      </c>
      <c r="C35" s="17">
        <v>54281</v>
      </c>
      <c r="D35" s="4">
        <v>12.67</v>
      </c>
    </row>
    <row r="36" spans="1:4" x14ac:dyDescent="0.2">
      <c r="A36" s="1" t="s">
        <v>35</v>
      </c>
      <c r="B36" s="3">
        <v>4</v>
      </c>
      <c r="C36" s="17">
        <v>74256</v>
      </c>
      <c r="D36" s="4">
        <v>27.25</v>
      </c>
    </row>
    <row r="37" spans="1:4" x14ac:dyDescent="0.2">
      <c r="A37" s="1" t="s">
        <v>36</v>
      </c>
      <c r="B37" s="3">
        <v>1</v>
      </c>
      <c r="C37" s="17">
        <v>41783</v>
      </c>
      <c r="D37" s="4">
        <v>16.86</v>
      </c>
    </row>
    <row r="38" spans="1:4" x14ac:dyDescent="0.2">
      <c r="A38" s="1" t="s">
        <v>37</v>
      </c>
      <c r="B38" s="3">
        <v>2</v>
      </c>
      <c r="C38" s="17">
        <v>52976</v>
      </c>
      <c r="D38" s="4">
        <v>16.850000000000001</v>
      </c>
    </row>
    <row r="39" spans="1:4" x14ac:dyDescent="0.2">
      <c r="A39" s="1" t="s">
        <v>38</v>
      </c>
      <c r="B39" s="3">
        <v>2</v>
      </c>
      <c r="C39" s="17">
        <v>62587</v>
      </c>
      <c r="D39" s="4">
        <v>17.98</v>
      </c>
    </row>
    <row r="40" spans="1:4" x14ac:dyDescent="0.2">
      <c r="A40" s="1" t="s">
        <v>39</v>
      </c>
      <c r="B40" s="3">
        <v>2</v>
      </c>
      <c r="C40" s="17">
        <v>53293</v>
      </c>
      <c r="D40" s="4">
        <v>19.510000000000002</v>
      </c>
    </row>
    <row r="41" spans="1:4" x14ac:dyDescent="0.2">
      <c r="A41" s="1" t="s">
        <v>40</v>
      </c>
      <c r="B41" s="3">
        <v>2</v>
      </c>
      <c r="C41" s="17">
        <v>47714.64</v>
      </c>
      <c r="D41" s="4">
        <f>41620/2080</f>
        <v>20.009615384615383</v>
      </c>
    </row>
    <row r="42" spans="1:4" x14ac:dyDescent="0.2">
      <c r="A42" s="1" t="s">
        <v>41</v>
      </c>
      <c r="B42" s="3">
        <v>2</v>
      </c>
      <c r="C42" s="17">
        <v>58000</v>
      </c>
      <c r="D42" s="4">
        <v>22.66</v>
      </c>
    </row>
    <row r="43" spans="1:4" x14ac:dyDescent="0.2">
      <c r="A43" s="1" t="s">
        <v>42</v>
      </c>
      <c r="B43" s="3">
        <v>8</v>
      </c>
      <c r="C43" s="17">
        <v>72966.399999999994</v>
      </c>
      <c r="D43" s="4">
        <v>28.14</v>
      </c>
    </row>
    <row r="44" spans="1:4" x14ac:dyDescent="0.2">
      <c r="A44" s="1" t="s">
        <v>43</v>
      </c>
      <c r="B44" s="3">
        <v>4</v>
      </c>
      <c r="C44" s="17">
        <v>68015.02</v>
      </c>
      <c r="D44" s="4">
        <v>19.32</v>
      </c>
    </row>
    <row r="45" spans="1:4" x14ac:dyDescent="0.2">
      <c r="A45" s="2" t="s">
        <v>44</v>
      </c>
      <c r="B45" s="5">
        <v>1.5</v>
      </c>
      <c r="C45" s="18">
        <v>54065</v>
      </c>
      <c r="D45" s="6">
        <v>19.100000000000001</v>
      </c>
    </row>
  </sheetData>
  <phoneticPr fontId="4" type="noConversion"/>
  <printOptions horizontalCentered="1"/>
  <pageMargins left="0.25" right="0.25" top="0.85" bottom="0" header="0.2" footer="0"/>
  <pageSetup orientation="portrait" horizontalDpi="4294967292" verticalDpi="4294967292"/>
  <headerFooter>
    <oddHeader>&amp;L &amp;18 &amp;K03-0222016 IAC Salary Survey&amp;R&amp;K03+037Treasurer's Office</oddHeader>
  </headerFooter>
  <tableParts count="1">
    <tablePart r:id="rId1"/>
  </tableParts>
  <extLst>
    <ext xmlns:mx="http://schemas.microsoft.com/office/mac/excel/2008/main" uri="{64002731-A6B0-56B0-2670-7721B7C09600}">
      <mx:PLV Mode="1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showGridLines="0" workbookViewId="0">
      <selection activeCell="I10" sqref="I10"/>
    </sheetView>
  </sheetViews>
  <sheetFormatPr baseColWidth="10" defaultRowHeight="16" x14ac:dyDescent="0.2"/>
  <cols>
    <col min="1" max="1" width="11" customWidth="1"/>
  </cols>
  <sheetData>
    <row r="1" spans="1:10" x14ac:dyDescent="0.2">
      <c r="A1" s="12" t="s">
        <v>0</v>
      </c>
      <c r="B1" s="12" t="s">
        <v>95</v>
      </c>
      <c r="C1" s="12" t="s">
        <v>96</v>
      </c>
      <c r="D1" s="12" t="s">
        <v>97</v>
      </c>
      <c r="E1" s="12" t="s">
        <v>98</v>
      </c>
      <c r="F1" s="12" t="s">
        <v>99</v>
      </c>
      <c r="G1" s="12" t="s">
        <v>100</v>
      </c>
      <c r="H1" s="12" t="s">
        <v>101</v>
      </c>
      <c r="I1" s="12" t="s">
        <v>102</v>
      </c>
      <c r="J1" s="12" t="s">
        <v>103</v>
      </c>
    </row>
    <row r="2" spans="1:10" x14ac:dyDescent="0.2">
      <c r="A2" s="2" t="s">
        <v>1</v>
      </c>
      <c r="B2" s="4" t="s">
        <v>111</v>
      </c>
      <c r="C2" s="4" t="s">
        <v>111</v>
      </c>
      <c r="D2" s="4" t="s">
        <v>111</v>
      </c>
      <c r="E2" s="4" t="s">
        <v>111</v>
      </c>
      <c r="F2" s="4" t="s">
        <v>111</v>
      </c>
      <c r="G2" s="4" t="s">
        <v>111</v>
      </c>
      <c r="H2" s="4" t="s">
        <v>111</v>
      </c>
      <c r="I2" s="4" t="s">
        <v>111</v>
      </c>
      <c r="J2" s="4" t="s">
        <v>111</v>
      </c>
    </row>
    <row r="3" spans="1:10" x14ac:dyDescent="0.2">
      <c r="A3" s="1" t="s">
        <v>2</v>
      </c>
      <c r="B3" s="4">
        <v>28.71</v>
      </c>
      <c r="C3" s="4">
        <v>0</v>
      </c>
      <c r="D3" s="4">
        <v>25.5</v>
      </c>
      <c r="E3" s="4">
        <v>14.53</v>
      </c>
      <c r="F3" s="4">
        <v>8.7100000000000009</v>
      </c>
      <c r="G3" s="4" t="s">
        <v>104</v>
      </c>
      <c r="H3" s="4">
        <v>15.22</v>
      </c>
      <c r="I3" s="30">
        <v>16.149999999999999</v>
      </c>
      <c r="J3" s="4" t="s">
        <v>104</v>
      </c>
    </row>
    <row r="4" spans="1:10" x14ac:dyDescent="0.2">
      <c r="A4" s="1" t="s">
        <v>3</v>
      </c>
      <c r="B4" s="4">
        <v>29.39</v>
      </c>
      <c r="C4" s="4">
        <v>43.79</v>
      </c>
      <c r="D4" s="4">
        <v>36.86</v>
      </c>
      <c r="E4" s="4">
        <v>22.83</v>
      </c>
      <c r="F4" s="4">
        <v>30.09</v>
      </c>
      <c r="G4" s="4">
        <f>70283/2080</f>
        <v>33.789903846153848</v>
      </c>
      <c r="H4" s="4">
        <v>24.85</v>
      </c>
      <c r="I4" s="25">
        <v>43.79</v>
      </c>
      <c r="J4" s="4">
        <v>43.79</v>
      </c>
    </row>
    <row r="5" spans="1:10" x14ac:dyDescent="0.2">
      <c r="A5" s="1" t="s">
        <v>4</v>
      </c>
      <c r="B5" s="4">
        <v>0</v>
      </c>
      <c r="C5" s="4">
        <v>0</v>
      </c>
      <c r="D5" s="4">
        <v>27.43</v>
      </c>
      <c r="E5" s="4">
        <v>23.1</v>
      </c>
      <c r="F5" s="4">
        <v>21.94</v>
      </c>
      <c r="G5" s="4">
        <v>21.94</v>
      </c>
      <c r="H5" s="4">
        <v>27.43</v>
      </c>
      <c r="I5" s="25">
        <v>0</v>
      </c>
      <c r="J5" s="4">
        <v>0</v>
      </c>
    </row>
    <row r="6" spans="1:10" x14ac:dyDescent="0.2">
      <c r="A6" s="1" t="s">
        <v>5</v>
      </c>
      <c r="B6" s="4">
        <v>0</v>
      </c>
      <c r="C6" s="4">
        <v>0</v>
      </c>
      <c r="D6" s="4">
        <v>17.96</v>
      </c>
      <c r="E6" s="4">
        <v>16.2</v>
      </c>
      <c r="F6" s="4">
        <v>20.98</v>
      </c>
      <c r="G6" s="4">
        <v>16.850000000000001</v>
      </c>
      <c r="H6" s="4">
        <v>16</v>
      </c>
      <c r="I6" s="25">
        <v>0</v>
      </c>
      <c r="J6" s="4" t="s">
        <v>104</v>
      </c>
    </row>
    <row r="7" spans="1:10" x14ac:dyDescent="0.2">
      <c r="A7" s="1" t="s">
        <v>6</v>
      </c>
      <c r="B7" s="4">
        <v>30.67</v>
      </c>
      <c r="C7" s="4">
        <v>35.57</v>
      </c>
      <c r="D7" s="4">
        <v>24.28</v>
      </c>
      <c r="E7" s="4">
        <v>27.33</v>
      </c>
      <c r="F7" s="4">
        <v>22.88</v>
      </c>
      <c r="G7" s="4">
        <v>26.5</v>
      </c>
      <c r="H7" s="4">
        <v>22.66</v>
      </c>
      <c r="I7" s="25">
        <v>28.96</v>
      </c>
      <c r="J7" s="4">
        <v>26.55</v>
      </c>
    </row>
    <row r="8" spans="1:10" x14ac:dyDescent="0.2">
      <c r="A8" s="1" t="s">
        <v>7</v>
      </c>
      <c r="B8" s="4">
        <v>38.94</v>
      </c>
      <c r="C8" s="4">
        <v>40.409999999999997</v>
      </c>
      <c r="D8" s="4">
        <v>39.44</v>
      </c>
      <c r="E8" s="4">
        <v>0</v>
      </c>
      <c r="F8" s="4">
        <v>38.93</v>
      </c>
      <c r="G8" s="4">
        <v>0</v>
      </c>
      <c r="H8" s="4">
        <v>28.6</v>
      </c>
      <c r="I8" s="25">
        <v>35.06</v>
      </c>
      <c r="J8" s="4">
        <v>32.72</v>
      </c>
    </row>
    <row r="9" spans="1:10" x14ac:dyDescent="0.2">
      <c r="A9" s="1" t="s">
        <v>8</v>
      </c>
      <c r="B9" s="4">
        <v>22.43</v>
      </c>
      <c r="C9" s="4">
        <v>0</v>
      </c>
      <c r="D9" s="4">
        <v>26.65</v>
      </c>
      <c r="E9" s="4">
        <v>22.37</v>
      </c>
      <c r="F9" s="4">
        <v>18.149999999999999</v>
      </c>
      <c r="G9" s="4" t="s">
        <v>104</v>
      </c>
      <c r="H9" s="4">
        <v>22.37</v>
      </c>
      <c r="I9" s="25">
        <v>22.37</v>
      </c>
      <c r="J9" s="4" t="s">
        <v>104</v>
      </c>
    </row>
    <row r="10" spans="1:10" x14ac:dyDescent="0.2">
      <c r="A10" s="1" t="s">
        <v>9</v>
      </c>
      <c r="B10" s="4">
        <v>33.659999999999997</v>
      </c>
      <c r="C10" s="4">
        <v>30.68</v>
      </c>
      <c r="D10" s="4">
        <v>31.25</v>
      </c>
      <c r="E10" s="4">
        <v>30.68</v>
      </c>
      <c r="F10" s="4">
        <v>32.85</v>
      </c>
      <c r="G10" s="4">
        <v>26.44</v>
      </c>
      <c r="H10" s="4">
        <v>30.68</v>
      </c>
      <c r="I10" s="25">
        <v>28.97</v>
      </c>
      <c r="J10" s="4">
        <v>31.75</v>
      </c>
    </row>
    <row r="11" spans="1:10" x14ac:dyDescent="0.2">
      <c r="A11" s="1" t="s">
        <v>10</v>
      </c>
      <c r="B11" s="4">
        <v>37.880000000000003</v>
      </c>
      <c r="C11" s="4">
        <v>42.91</v>
      </c>
      <c r="D11" s="4">
        <v>37.07</v>
      </c>
      <c r="E11" s="4">
        <v>35.880000000000003</v>
      </c>
      <c r="F11" s="4">
        <v>32.99</v>
      </c>
      <c r="G11" s="4">
        <v>29.16</v>
      </c>
      <c r="H11" s="4">
        <v>27.32</v>
      </c>
      <c r="I11" s="25">
        <v>26.56</v>
      </c>
      <c r="J11" s="4">
        <v>42.02</v>
      </c>
    </row>
    <row r="12" spans="1:10" x14ac:dyDescent="0.2">
      <c r="A12" s="1" t="s">
        <v>11</v>
      </c>
      <c r="B12" s="4">
        <v>11.63</v>
      </c>
      <c r="C12" s="4">
        <v>0</v>
      </c>
      <c r="D12" s="4">
        <f>51504/2080</f>
        <v>24.761538461538461</v>
      </c>
      <c r="E12" s="4">
        <v>20.420000000000002</v>
      </c>
      <c r="F12" s="4">
        <v>19.559999999999999</v>
      </c>
      <c r="G12" s="4">
        <v>16.07</v>
      </c>
      <c r="H12" s="4">
        <v>14.4</v>
      </c>
      <c r="I12" s="25">
        <v>0</v>
      </c>
      <c r="J12" s="4">
        <v>0</v>
      </c>
    </row>
    <row r="13" spans="1:10" x14ac:dyDescent="0.2">
      <c r="A13" s="1" t="s">
        <v>12</v>
      </c>
      <c r="B13" s="4">
        <v>12.93</v>
      </c>
      <c r="C13" s="4">
        <v>0</v>
      </c>
      <c r="D13" s="4">
        <f>46119/2080</f>
        <v>22.172596153846154</v>
      </c>
      <c r="E13" s="4" t="s">
        <v>214</v>
      </c>
      <c r="F13" s="4">
        <v>17.16</v>
      </c>
      <c r="G13" s="4">
        <v>17.16</v>
      </c>
      <c r="H13" s="4">
        <f>44500/2080</f>
        <v>21.39423076923077</v>
      </c>
      <c r="I13" s="25" t="s">
        <v>218</v>
      </c>
      <c r="J13" s="4">
        <v>0</v>
      </c>
    </row>
    <row r="14" spans="1:10" x14ac:dyDescent="0.2">
      <c r="A14" s="1" t="s">
        <v>13</v>
      </c>
      <c r="B14" s="4">
        <v>23.6</v>
      </c>
      <c r="C14" s="4">
        <v>0</v>
      </c>
      <c r="D14" s="4">
        <f>49008/2080</f>
        <v>23.561538461538461</v>
      </c>
      <c r="E14" s="4">
        <v>0</v>
      </c>
      <c r="F14" s="4">
        <v>15</v>
      </c>
      <c r="G14" s="4">
        <v>15</v>
      </c>
      <c r="H14" s="4">
        <v>21.5</v>
      </c>
      <c r="I14" s="25">
        <v>0</v>
      </c>
      <c r="J14" s="4">
        <v>0</v>
      </c>
    </row>
    <row r="15" spans="1:10" x14ac:dyDescent="0.2">
      <c r="A15" s="1" t="s">
        <v>14</v>
      </c>
      <c r="B15" s="4" t="s">
        <v>111</v>
      </c>
      <c r="C15" s="4" t="s">
        <v>111</v>
      </c>
      <c r="D15" s="4" t="s">
        <v>111</v>
      </c>
      <c r="E15" s="4" t="s">
        <v>111</v>
      </c>
      <c r="F15" s="4" t="s">
        <v>111</v>
      </c>
      <c r="G15" s="4" t="s">
        <v>111</v>
      </c>
      <c r="H15" s="4" t="s">
        <v>111</v>
      </c>
      <c r="I15" s="25" t="s">
        <v>111</v>
      </c>
      <c r="J15" s="4" t="s">
        <v>111</v>
      </c>
    </row>
    <row r="16" spans="1:10" x14ac:dyDescent="0.2">
      <c r="A16" s="1" t="s">
        <v>15</v>
      </c>
      <c r="B16" s="4">
        <v>0</v>
      </c>
      <c r="C16" s="4">
        <v>0</v>
      </c>
      <c r="D16" s="4">
        <v>26.09</v>
      </c>
      <c r="E16" s="4">
        <v>21.35</v>
      </c>
      <c r="F16" s="4">
        <v>21.95</v>
      </c>
      <c r="G16" s="4">
        <v>21.01</v>
      </c>
      <c r="H16" s="4">
        <v>21.5</v>
      </c>
      <c r="I16" s="25">
        <v>23.23</v>
      </c>
      <c r="J16" s="4">
        <v>18.260000000000002</v>
      </c>
    </row>
    <row r="17" spans="1:10" x14ac:dyDescent="0.2">
      <c r="A17" s="1" t="s">
        <v>16</v>
      </c>
      <c r="B17" s="4">
        <v>23.67</v>
      </c>
      <c r="C17" s="4">
        <v>0</v>
      </c>
      <c r="D17" s="4">
        <v>19.899999999999999</v>
      </c>
      <c r="E17" s="4">
        <v>0</v>
      </c>
      <c r="F17" s="27" t="s">
        <v>123</v>
      </c>
      <c r="G17" s="4">
        <v>21.37</v>
      </c>
      <c r="H17" s="4">
        <v>19.11</v>
      </c>
      <c r="I17" s="25">
        <v>0</v>
      </c>
      <c r="J17" s="4">
        <v>20.77</v>
      </c>
    </row>
    <row r="18" spans="1:10" x14ac:dyDescent="0.2">
      <c r="A18" s="2" t="s">
        <v>17</v>
      </c>
      <c r="B18" s="4" t="s">
        <v>212</v>
      </c>
      <c r="C18" s="4">
        <v>0</v>
      </c>
      <c r="D18" s="4">
        <f>62000/2080</f>
        <v>29.807692307692307</v>
      </c>
      <c r="E18" s="4" t="s">
        <v>215</v>
      </c>
      <c r="F18" s="4">
        <v>0</v>
      </c>
      <c r="G18" s="4">
        <v>0</v>
      </c>
      <c r="H18" s="4">
        <f>26734.68/2080</f>
        <v>12.853211538461538</v>
      </c>
      <c r="I18" s="25" t="s">
        <v>219</v>
      </c>
      <c r="J18" s="4">
        <v>0</v>
      </c>
    </row>
    <row r="19" spans="1:10" x14ac:dyDescent="0.2">
      <c r="A19" s="1" t="s">
        <v>18</v>
      </c>
      <c r="B19" s="4">
        <v>16.32</v>
      </c>
      <c r="C19" s="4">
        <v>0</v>
      </c>
      <c r="D19" s="4">
        <v>16.38</v>
      </c>
      <c r="E19" s="4">
        <v>16.38</v>
      </c>
      <c r="F19" s="4">
        <v>18.690000000000001</v>
      </c>
      <c r="G19" s="4">
        <v>18.690000000000001</v>
      </c>
      <c r="H19" s="4">
        <v>17.46</v>
      </c>
      <c r="I19" s="25">
        <v>17.77</v>
      </c>
      <c r="J19" s="4">
        <v>19.68</v>
      </c>
    </row>
    <row r="20" spans="1:10" x14ac:dyDescent="0.2">
      <c r="A20" s="1" t="s">
        <v>19</v>
      </c>
      <c r="B20" s="4">
        <v>18.87</v>
      </c>
      <c r="C20" s="4">
        <v>0</v>
      </c>
      <c r="D20" s="4">
        <f>46473/2080</f>
        <v>22.342788461538461</v>
      </c>
      <c r="E20" s="4">
        <v>0</v>
      </c>
      <c r="F20" s="4">
        <v>18.93</v>
      </c>
      <c r="G20" s="4">
        <v>18.93</v>
      </c>
      <c r="H20" s="4">
        <v>18.989999999999998</v>
      </c>
      <c r="I20" s="25" t="s">
        <v>220</v>
      </c>
      <c r="J20" s="4">
        <v>0</v>
      </c>
    </row>
    <row r="21" spans="1:10" x14ac:dyDescent="0.2">
      <c r="A21" s="1" t="s">
        <v>20</v>
      </c>
      <c r="B21" s="4">
        <v>22.72</v>
      </c>
      <c r="C21" s="4">
        <v>0</v>
      </c>
      <c r="D21" s="4">
        <v>0</v>
      </c>
      <c r="E21" s="4">
        <v>0</v>
      </c>
      <c r="F21" s="4">
        <v>23.75</v>
      </c>
      <c r="G21" s="4">
        <v>17.579999999999998</v>
      </c>
      <c r="H21" s="4">
        <v>16.309999999999999</v>
      </c>
      <c r="I21" s="25">
        <v>0</v>
      </c>
      <c r="J21" s="4">
        <v>0</v>
      </c>
    </row>
    <row r="22" spans="1:10" x14ac:dyDescent="0.2">
      <c r="A22" s="1" t="s">
        <v>21</v>
      </c>
      <c r="B22" s="4">
        <v>23.77</v>
      </c>
      <c r="C22" s="4">
        <v>0</v>
      </c>
      <c r="D22" s="4">
        <v>26.88</v>
      </c>
      <c r="E22" s="4">
        <v>23.82</v>
      </c>
      <c r="F22" s="4">
        <v>23.72</v>
      </c>
      <c r="G22" s="4">
        <v>17.37</v>
      </c>
      <c r="H22" s="4">
        <v>20.76</v>
      </c>
      <c r="I22" s="25">
        <v>13.52</v>
      </c>
      <c r="J22" s="4">
        <v>0</v>
      </c>
    </row>
    <row r="23" spans="1:10" x14ac:dyDescent="0.2">
      <c r="A23" s="1" t="s">
        <v>22</v>
      </c>
      <c r="B23" s="4">
        <v>34.33</v>
      </c>
      <c r="C23" s="4">
        <v>38.770000000000003</v>
      </c>
      <c r="D23" s="4" t="s">
        <v>213</v>
      </c>
      <c r="E23" s="4" t="s">
        <v>216</v>
      </c>
      <c r="F23" s="4">
        <v>28.09</v>
      </c>
      <c r="G23" s="27" t="s">
        <v>217</v>
      </c>
      <c r="H23" s="4">
        <v>26.76</v>
      </c>
      <c r="I23" s="25">
        <v>21.62</v>
      </c>
      <c r="J23" s="4">
        <v>26.1</v>
      </c>
    </row>
    <row r="24" spans="1:10" x14ac:dyDescent="0.2">
      <c r="A24" s="1" t="s">
        <v>23</v>
      </c>
      <c r="B24" s="4">
        <v>26.44</v>
      </c>
      <c r="C24" s="4">
        <v>0</v>
      </c>
      <c r="D24" s="4">
        <v>24.16</v>
      </c>
      <c r="E24" s="4">
        <v>24.16</v>
      </c>
      <c r="F24" s="4">
        <v>23.08</v>
      </c>
      <c r="G24" s="4">
        <v>0</v>
      </c>
      <c r="H24" s="4">
        <v>19.07</v>
      </c>
      <c r="I24" s="25">
        <v>15.67</v>
      </c>
      <c r="J24" s="4">
        <v>0</v>
      </c>
    </row>
    <row r="25" spans="1:10" x14ac:dyDescent="0.2">
      <c r="A25" s="1" t="s">
        <v>24</v>
      </c>
      <c r="B25" s="4">
        <v>22</v>
      </c>
      <c r="C25" s="4">
        <v>0</v>
      </c>
      <c r="D25" s="4">
        <v>0</v>
      </c>
      <c r="E25" s="4">
        <v>0</v>
      </c>
      <c r="F25" s="4">
        <v>24</v>
      </c>
      <c r="G25" s="4">
        <v>18</v>
      </c>
      <c r="H25" s="4">
        <v>23.62</v>
      </c>
      <c r="I25" s="25">
        <v>16.8</v>
      </c>
      <c r="J25" s="4">
        <v>0</v>
      </c>
    </row>
    <row r="26" spans="1:10" x14ac:dyDescent="0.2">
      <c r="A26" s="1" t="s">
        <v>25</v>
      </c>
      <c r="B26" s="4">
        <v>0</v>
      </c>
      <c r="C26" s="4">
        <v>0</v>
      </c>
      <c r="D26" s="4">
        <v>23.25</v>
      </c>
      <c r="E26" s="4">
        <v>0</v>
      </c>
      <c r="F26" s="4">
        <v>19.989999999999998</v>
      </c>
      <c r="G26" s="4">
        <v>0</v>
      </c>
      <c r="H26" s="4">
        <v>17.899999999999999</v>
      </c>
      <c r="I26" s="25">
        <v>17.38</v>
      </c>
      <c r="J26" s="4">
        <v>0</v>
      </c>
    </row>
    <row r="27" spans="1:10" x14ac:dyDescent="0.2">
      <c r="A27" s="1" t="s">
        <v>26</v>
      </c>
      <c r="B27" s="4">
        <v>22.71</v>
      </c>
      <c r="C27" s="4">
        <v>39.64</v>
      </c>
      <c r="D27" s="4">
        <v>21.56</v>
      </c>
      <c r="E27" s="4">
        <v>19.350000000000001</v>
      </c>
      <c r="F27" s="4">
        <v>24.34</v>
      </c>
      <c r="G27" s="4">
        <v>19.84</v>
      </c>
      <c r="H27" s="4">
        <v>22.14</v>
      </c>
      <c r="I27" s="25">
        <v>20.71</v>
      </c>
      <c r="J27" s="4">
        <v>20.2</v>
      </c>
    </row>
    <row r="28" spans="1:10" x14ac:dyDescent="0.2">
      <c r="A28" s="1" t="s">
        <v>27</v>
      </c>
      <c r="B28" s="4">
        <v>26.59</v>
      </c>
      <c r="C28" s="4">
        <v>0</v>
      </c>
      <c r="D28" s="4">
        <v>0</v>
      </c>
      <c r="E28" s="4">
        <v>0</v>
      </c>
      <c r="F28" s="4">
        <v>25</v>
      </c>
      <c r="G28" s="4">
        <v>29.78</v>
      </c>
      <c r="H28" s="4">
        <v>0</v>
      </c>
      <c r="I28" s="25">
        <v>20.61</v>
      </c>
      <c r="J28" s="4">
        <v>29.93</v>
      </c>
    </row>
    <row r="29" spans="1:10" x14ac:dyDescent="0.2">
      <c r="A29" s="1" t="s">
        <v>28</v>
      </c>
      <c r="B29" s="4" t="s">
        <v>111</v>
      </c>
      <c r="C29" s="4" t="s">
        <v>111</v>
      </c>
      <c r="D29" s="4" t="s">
        <v>111</v>
      </c>
      <c r="E29" s="4" t="s">
        <v>111</v>
      </c>
      <c r="F29" s="4" t="s">
        <v>111</v>
      </c>
      <c r="G29" s="4" t="s">
        <v>111</v>
      </c>
      <c r="H29" s="4" t="s">
        <v>111</v>
      </c>
      <c r="I29" s="25" t="s">
        <v>111</v>
      </c>
      <c r="J29" s="4" t="s">
        <v>111</v>
      </c>
    </row>
    <row r="30" spans="1:10" x14ac:dyDescent="0.2">
      <c r="A30" s="1" t="s">
        <v>29</v>
      </c>
      <c r="B30" s="4">
        <v>34.39</v>
      </c>
      <c r="C30" s="4">
        <v>0</v>
      </c>
      <c r="D30" s="4">
        <v>0</v>
      </c>
      <c r="E30" s="4">
        <v>27.4</v>
      </c>
      <c r="F30" s="4">
        <v>29.5</v>
      </c>
      <c r="G30" s="4">
        <v>28.49</v>
      </c>
      <c r="H30" s="4">
        <v>25.44</v>
      </c>
      <c r="I30" s="25">
        <v>25.44</v>
      </c>
      <c r="J30" s="4">
        <v>33.06</v>
      </c>
    </row>
    <row r="31" spans="1:10" x14ac:dyDescent="0.2">
      <c r="A31" s="1" t="s">
        <v>30</v>
      </c>
      <c r="B31" s="4">
        <v>25.5</v>
      </c>
      <c r="C31" s="4">
        <v>0</v>
      </c>
      <c r="D31" s="4">
        <v>25.64</v>
      </c>
      <c r="E31" s="4">
        <v>22</v>
      </c>
      <c r="F31" s="4">
        <v>20.81</v>
      </c>
      <c r="G31" s="4">
        <v>20.81</v>
      </c>
      <c r="H31" s="4">
        <v>21</v>
      </c>
      <c r="I31" s="25">
        <v>21.02</v>
      </c>
      <c r="J31" s="4">
        <v>0</v>
      </c>
    </row>
    <row r="32" spans="1:10" x14ac:dyDescent="0.2">
      <c r="A32" s="1" t="s">
        <v>31</v>
      </c>
      <c r="B32" s="4">
        <v>12.1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12.44</v>
      </c>
      <c r="I32" s="25">
        <v>15.26</v>
      </c>
      <c r="J32" s="4">
        <v>0</v>
      </c>
    </row>
    <row r="33" spans="1:10" x14ac:dyDescent="0.2">
      <c r="A33" s="1" t="s">
        <v>32</v>
      </c>
      <c r="B33" s="4">
        <v>14</v>
      </c>
      <c r="C33" s="4">
        <v>0</v>
      </c>
      <c r="D33" s="4">
        <v>0</v>
      </c>
      <c r="E33" s="4">
        <v>0</v>
      </c>
      <c r="F33" s="4">
        <v>19.8</v>
      </c>
      <c r="G33" s="4">
        <v>19.8</v>
      </c>
      <c r="H33" s="4">
        <v>0</v>
      </c>
      <c r="I33" s="25" t="s">
        <v>104</v>
      </c>
      <c r="J33" s="4">
        <v>0</v>
      </c>
    </row>
    <row r="34" spans="1:10" x14ac:dyDescent="0.2">
      <c r="A34" s="1" t="s">
        <v>33</v>
      </c>
      <c r="B34" s="4">
        <v>32.92</v>
      </c>
      <c r="C34" s="4">
        <v>19.2</v>
      </c>
      <c r="D34" s="4">
        <v>23.58</v>
      </c>
      <c r="E34" s="4">
        <v>22.46</v>
      </c>
      <c r="F34" s="4">
        <v>31.96</v>
      </c>
      <c r="G34" s="4">
        <v>28.69</v>
      </c>
      <c r="H34" s="4">
        <v>19.77</v>
      </c>
      <c r="I34" s="25">
        <v>29.55</v>
      </c>
      <c r="J34" s="4">
        <v>32.590000000000003</v>
      </c>
    </row>
    <row r="35" spans="1:10" x14ac:dyDescent="0.2">
      <c r="A35" s="1" t="s">
        <v>34</v>
      </c>
      <c r="B35" s="4">
        <v>25.58</v>
      </c>
      <c r="C35" s="4">
        <v>0</v>
      </c>
      <c r="D35" s="4">
        <v>0</v>
      </c>
      <c r="E35" s="4">
        <v>0</v>
      </c>
      <c r="F35" s="4">
        <v>27.29</v>
      </c>
      <c r="G35" s="4">
        <v>0</v>
      </c>
      <c r="H35" s="4">
        <v>18.59</v>
      </c>
      <c r="I35" s="25">
        <v>0</v>
      </c>
      <c r="J35" s="4">
        <v>21.35</v>
      </c>
    </row>
    <row r="36" spans="1:10" x14ac:dyDescent="0.2">
      <c r="A36" s="1" t="s">
        <v>35</v>
      </c>
      <c r="B36" s="4">
        <v>21.16</v>
      </c>
      <c r="C36" s="4">
        <v>0</v>
      </c>
      <c r="D36" s="4">
        <v>34.6</v>
      </c>
      <c r="E36" s="4">
        <v>0</v>
      </c>
      <c r="F36" s="4">
        <v>36.35</v>
      </c>
      <c r="G36" s="4">
        <v>25.13</v>
      </c>
      <c r="H36" s="4">
        <v>21.95</v>
      </c>
      <c r="I36" s="25">
        <v>33.700000000000003</v>
      </c>
      <c r="J36" s="4">
        <v>39.97</v>
      </c>
    </row>
    <row r="37" spans="1:10" x14ac:dyDescent="0.2">
      <c r="A37" s="1" t="s">
        <v>36</v>
      </c>
      <c r="B37" s="4">
        <v>16.3</v>
      </c>
      <c r="C37" s="4">
        <v>0</v>
      </c>
      <c r="D37" s="4">
        <v>19.48</v>
      </c>
      <c r="E37" s="4">
        <v>18.18</v>
      </c>
      <c r="F37" s="4">
        <v>16.45</v>
      </c>
      <c r="G37" s="4">
        <v>13.52</v>
      </c>
      <c r="H37" s="4">
        <v>17.12</v>
      </c>
      <c r="I37" s="25" t="s">
        <v>221</v>
      </c>
      <c r="J37" s="4">
        <v>0</v>
      </c>
    </row>
    <row r="38" spans="1:10" x14ac:dyDescent="0.2">
      <c r="A38" s="1" t="s">
        <v>37</v>
      </c>
      <c r="B38" s="4">
        <v>21</v>
      </c>
      <c r="C38" s="4">
        <v>0</v>
      </c>
      <c r="D38" s="4">
        <v>20.43</v>
      </c>
      <c r="E38" s="4">
        <v>0</v>
      </c>
      <c r="F38" s="4">
        <v>18.899999999999999</v>
      </c>
      <c r="G38" s="4">
        <v>17.41</v>
      </c>
      <c r="H38" s="4">
        <v>0</v>
      </c>
      <c r="I38" s="25" t="s">
        <v>104</v>
      </c>
      <c r="J38" s="4">
        <v>0</v>
      </c>
    </row>
    <row r="39" spans="1:10" x14ac:dyDescent="0.2">
      <c r="A39" s="1" t="s">
        <v>38</v>
      </c>
      <c r="B39" s="4">
        <v>20.65</v>
      </c>
      <c r="C39" s="4">
        <v>0</v>
      </c>
      <c r="D39" s="4">
        <v>33.5</v>
      </c>
      <c r="E39" s="4" t="s">
        <v>215</v>
      </c>
      <c r="F39" s="4">
        <v>24.27</v>
      </c>
      <c r="G39" s="4">
        <v>21.15</v>
      </c>
      <c r="H39" s="4">
        <v>20.47</v>
      </c>
      <c r="I39" s="25">
        <v>24.48</v>
      </c>
      <c r="J39" s="4">
        <v>28.53</v>
      </c>
    </row>
    <row r="40" spans="1:10" x14ac:dyDescent="0.2">
      <c r="A40" s="1" t="s">
        <v>39</v>
      </c>
      <c r="B40" s="4">
        <f>42766/2080</f>
        <v>20.560576923076923</v>
      </c>
      <c r="C40" s="4">
        <v>0</v>
      </c>
      <c r="D40" s="4">
        <v>0</v>
      </c>
      <c r="E40" s="4">
        <f>42766/2080</f>
        <v>20.560576923076923</v>
      </c>
      <c r="F40" s="4">
        <v>20.56</v>
      </c>
      <c r="G40" s="4" t="s">
        <v>104</v>
      </c>
      <c r="H40" s="4">
        <v>21.42</v>
      </c>
      <c r="I40" s="25">
        <v>23.28</v>
      </c>
      <c r="J40" s="4">
        <v>0</v>
      </c>
    </row>
    <row r="41" spans="1:10" x14ac:dyDescent="0.2">
      <c r="A41" s="1" t="s">
        <v>40</v>
      </c>
      <c r="B41" s="4">
        <v>19.05</v>
      </c>
      <c r="C41" s="4">
        <v>21.64</v>
      </c>
      <c r="D41" s="4">
        <v>21.64</v>
      </c>
      <c r="E41" s="4">
        <v>19.510000000000002</v>
      </c>
      <c r="F41" s="4">
        <v>18.52</v>
      </c>
      <c r="G41" s="4">
        <v>18.52</v>
      </c>
      <c r="H41" s="4">
        <v>15.92</v>
      </c>
      <c r="I41" s="25">
        <v>17</v>
      </c>
      <c r="J41" s="4">
        <v>0</v>
      </c>
    </row>
    <row r="42" spans="1:10" x14ac:dyDescent="0.2">
      <c r="A42" s="1" t="s">
        <v>41</v>
      </c>
      <c r="B42" s="4">
        <v>28.48</v>
      </c>
      <c r="C42" s="4">
        <v>40.450000000000003</v>
      </c>
      <c r="D42" s="4">
        <v>30.89</v>
      </c>
      <c r="E42" s="4">
        <v>28.23</v>
      </c>
      <c r="F42" s="4">
        <v>21.79</v>
      </c>
      <c r="G42" s="4">
        <v>0</v>
      </c>
      <c r="H42" s="4">
        <v>20.100000000000001</v>
      </c>
      <c r="I42" s="25">
        <v>31.51</v>
      </c>
      <c r="J42" s="4">
        <v>31.51</v>
      </c>
    </row>
    <row r="43" spans="1:10" x14ac:dyDescent="0.2">
      <c r="A43" s="1" t="s">
        <v>42</v>
      </c>
      <c r="B43" s="4">
        <v>33.11</v>
      </c>
      <c r="C43" s="4">
        <v>0</v>
      </c>
      <c r="D43" s="4">
        <v>0</v>
      </c>
      <c r="E43" s="4">
        <v>0</v>
      </c>
      <c r="F43" s="4">
        <v>33.46</v>
      </c>
      <c r="G43" s="4">
        <v>24.47</v>
      </c>
      <c r="H43" s="4">
        <v>27.23</v>
      </c>
      <c r="I43" s="25">
        <v>30.39</v>
      </c>
      <c r="J43" s="4">
        <v>0</v>
      </c>
    </row>
    <row r="44" spans="1:10" x14ac:dyDescent="0.2">
      <c r="A44" s="1" t="s">
        <v>43</v>
      </c>
      <c r="B44" s="4">
        <v>24.28</v>
      </c>
      <c r="C44" s="4">
        <v>0</v>
      </c>
      <c r="D44" s="4">
        <v>27.78</v>
      </c>
      <c r="E44" s="4">
        <v>15.17</v>
      </c>
      <c r="F44" s="4">
        <v>21.37</v>
      </c>
      <c r="G44" s="4">
        <v>21.37</v>
      </c>
      <c r="H44" s="4">
        <v>17.72</v>
      </c>
      <c r="I44" s="25">
        <v>28.64</v>
      </c>
      <c r="J44" s="4">
        <v>29.82</v>
      </c>
    </row>
    <row r="45" spans="1:10" x14ac:dyDescent="0.2">
      <c r="A45" s="2" t="s">
        <v>44</v>
      </c>
      <c r="B45" s="6">
        <v>20.59</v>
      </c>
      <c r="C45" s="6">
        <v>0</v>
      </c>
      <c r="D45" s="6">
        <f>45353/2080</f>
        <v>21.804326923076925</v>
      </c>
      <c r="E45" s="4" t="s">
        <v>215</v>
      </c>
      <c r="F45" s="6">
        <v>22.09</v>
      </c>
      <c r="G45" s="6" t="s">
        <v>104</v>
      </c>
      <c r="H45" s="6">
        <v>23.79</v>
      </c>
      <c r="I45" s="29">
        <v>20.85</v>
      </c>
      <c r="J45" s="6">
        <v>24.04</v>
      </c>
    </row>
  </sheetData>
  <phoneticPr fontId="4" type="noConversion"/>
  <printOptions horizontalCentered="1"/>
  <pageMargins left="0.25" right="0.25" top="0.85" bottom="0" header="0.2" footer="0"/>
  <pageSetup orientation="portrait" horizontalDpi="4294967292" verticalDpi="4294967292"/>
  <headerFooter>
    <oddHeader>&amp;L &amp;18 &amp;K03-0222016 IAC Salary Survey&amp;R&amp;K03+037Department Heads</oddHeader>
  </headerFooter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view="pageLayout" topLeftCell="A24" zoomScale="150" workbookViewId="0">
      <selection activeCell="K36" sqref="K36"/>
    </sheetView>
  </sheetViews>
  <sheetFormatPr baseColWidth="10" defaultRowHeight="16" x14ac:dyDescent="0.2"/>
  <cols>
    <col min="1" max="1" width="11" customWidth="1"/>
    <col min="7" max="7" width="10.83203125" customWidth="1"/>
    <col min="8" max="8" width="11.33203125" customWidth="1"/>
    <col min="9" max="9" width="10.33203125" customWidth="1"/>
    <col min="10" max="11" width="10.1640625" customWidth="1"/>
  </cols>
  <sheetData>
    <row r="1" spans="1:12" x14ac:dyDescent="0.2">
      <c r="A1" s="12" t="s">
        <v>0</v>
      </c>
      <c r="B1" s="12" t="s">
        <v>117</v>
      </c>
      <c r="C1" s="12" t="s">
        <v>106</v>
      </c>
      <c r="D1" s="12" t="s">
        <v>46</v>
      </c>
      <c r="E1" s="12" t="s">
        <v>74</v>
      </c>
      <c r="F1" s="12" t="s">
        <v>105</v>
      </c>
      <c r="G1" s="12" t="s">
        <v>80</v>
      </c>
      <c r="H1" s="12" t="s">
        <v>81</v>
      </c>
      <c r="I1" s="12" t="s">
        <v>82</v>
      </c>
      <c r="J1" s="12" t="s">
        <v>83</v>
      </c>
      <c r="K1" s="12" t="s">
        <v>88</v>
      </c>
      <c r="L1" s="1"/>
    </row>
    <row r="2" spans="1:12" x14ac:dyDescent="0.2">
      <c r="A2" s="2" t="s">
        <v>1</v>
      </c>
      <c r="B2" s="19">
        <v>426236</v>
      </c>
      <c r="C2" s="3" t="s">
        <v>111</v>
      </c>
      <c r="D2" s="17" t="s">
        <v>111</v>
      </c>
      <c r="E2" s="17" t="s">
        <v>111</v>
      </c>
      <c r="F2" s="17" t="s">
        <v>111</v>
      </c>
      <c r="G2" s="17" t="s">
        <v>111</v>
      </c>
      <c r="H2" s="17" t="s">
        <v>111</v>
      </c>
      <c r="I2" s="17" t="s">
        <v>111</v>
      </c>
      <c r="J2" s="17" t="s">
        <v>111</v>
      </c>
      <c r="K2" s="17" t="s">
        <v>111</v>
      </c>
      <c r="L2" s="4"/>
    </row>
    <row r="3" spans="1:12" x14ac:dyDescent="0.2">
      <c r="A3" s="1" t="s">
        <v>2</v>
      </c>
      <c r="B3" s="19">
        <v>3861</v>
      </c>
      <c r="C3" s="3">
        <v>78</v>
      </c>
      <c r="D3" s="17">
        <v>53482</v>
      </c>
      <c r="E3" s="17">
        <v>55848</v>
      </c>
      <c r="F3" s="17">
        <v>27716</v>
      </c>
      <c r="G3" s="17">
        <v>27716</v>
      </c>
      <c r="H3" s="17">
        <v>4550</v>
      </c>
      <c r="I3" s="17">
        <v>53924</v>
      </c>
      <c r="J3" s="17">
        <v>56056</v>
      </c>
      <c r="K3" s="17">
        <v>52754</v>
      </c>
      <c r="L3" s="4"/>
    </row>
    <row r="4" spans="1:12" x14ac:dyDescent="0.2">
      <c r="A4" s="1" t="s">
        <v>3</v>
      </c>
      <c r="B4" s="19">
        <v>83347</v>
      </c>
      <c r="C4" s="3">
        <v>422</v>
      </c>
      <c r="D4" s="17">
        <v>70568</v>
      </c>
      <c r="E4" s="17">
        <v>70568</v>
      </c>
      <c r="F4" s="17">
        <v>70568</v>
      </c>
      <c r="G4" s="17">
        <v>70568</v>
      </c>
      <c r="H4" s="17">
        <v>52926</v>
      </c>
      <c r="I4" s="17">
        <v>99377</v>
      </c>
      <c r="J4" s="17">
        <v>84100.38</v>
      </c>
      <c r="K4" s="17">
        <v>70568.160000000003</v>
      </c>
      <c r="L4" s="4"/>
    </row>
    <row r="5" spans="1:12" x14ac:dyDescent="0.2">
      <c r="A5" s="1" t="s">
        <v>4</v>
      </c>
      <c r="B5" s="19">
        <v>5957</v>
      </c>
      <c r="C5" s="3">
        <v>70</v>
      </c>
      <c r="D5" s="17">
        <v>61458</v>
      </c>
      <c r="E5" s="17">
        <v>61458</v>
      </c>
      <c r="F5" s="17">
        <v>17963</v>
      </c>
      <c r="G5" s="17">
        <v>17963</v>
      </c>
      <c r="H5" s="17">
        <v>7238</v>
      </c>
      <c r="I5" s="17">
        <v>64927</v>
      </c>
      <c r="J5" s="17">
        <v>65032</v>
      </c>
      <c r="K5" s="17">
        <v>61458</v>
      </c>
      <c r="L5" s="4"/>
    </row>
    <row r="6" spans="1:12" x14ac:dyDescent="0.2">
      <c r="A6" s="1" t="s">
        <v>5</v>
      </c>
      <c r="B6" s="19">
        <v>9118</v>
      </c>
      <c r="C6" s="3">
        <v>88</v>
      </c>
      <c r="D6" s="17">
        <v>40140.6</v>
      </c>
      <c r="E6" s="17">
        <v>41940</v>
      </c>
      <c r="F6" s="17">
        <v>15592.44</v>
      </c>
      <c r="G6" s="17">
        <v>15592.44</v>
      </c>
      <c r="H6" s="17">
        <v>1653.12</v>
      </c>
      <c r="I6" s="17">
        <v>74262.960000000006</v>
      </c>
      <c r="J6" s="17">
        <v>52709.52</v>
      </c>
      <c r="K6" s="17">
        <v>40140.6</v>
      </c>
      <c r="L6" s="4"/>
    </row>
    <row r="7" spans="1:12" x14ac:dyDescent="0.2">
      <c r="A7" s="1" t="s">
        <v>6</v>
      </c>
      <c r="B7" s="19">
        <v>45269</v>
      </c>
      <c r="C7" s="3">
        <v>275</v>
      </c>
      <c r="D7" s="17">
        <v>62184</v>
      </c>
      <c r="E7" s="17">
        <v>62184</v>
      </c>
      <c r="F7" s="17">
        <v>62184</v>
      </c>
      <c r="G7" s="17">
        <v>62184</v>
      </c>
      <c r="H7" s="17">
        <v>18422</v>
      </c>
      <c r="I7" s="17">
        <v>89458</v>
      </c>
      <c r="J7" s="17">
        <v>69842</v>
      </c>
      <c r="K7" s="17">
        <v>62184</v>
      </c>
      <c r="L7" s="4"/>
    </row>
    <row r="8" spans="1:12" x14ac:dyDescent="0.2">
      <c r="A8" s="1" t="s">
        <v>7</v>
      </c>
      <c r="B8" s="19">
        <v>21482</v>
      </c>
      <c r="C8" s="3">
        <v>171</v>
      </c>
      <c r="D8" s="17">
        <v>78121</v>
      </c>
      <c r="E8" s="17">
        <v>84015</v>
      </c>
      <c r="F8" s="17">
        <v>70822</v>
      </c>
      <c r="G8" s="17">
        <v>70822</v>
      </c>
      <c r="H8" s="17">
        <v>40000</v>
      </c>
      <c r="I8" s="17">
        <v>118061</v>
      </c>
      <c r="J8" s="17">
        <v>105388</v>
      </c>
      <c r="K8" s="17">
        <v>78121</v>
      </c>
      <c r="L8" s="4"/>
    </row>
    <row r="9" spans="1:12" x14ac:dyDescent="0.2">
      <c r="A9" s="1" t="s">
        <v>8</v>
      </c>
      <c r="B9" s="19">
        <v>6824</v>
      </c>
      <c r="C9" s="3">
        <v>115</v>
      </c>
      <c r="D9" s="17">
        <v>47311.68</v>
      </c>
      <c r="E9" s="17">
        <v>47311.68</v>
      </c>
      <c r="F9" s="17">
        <v>30911.71</v>
      </c>
      <c r="G9" s="17">
        <v>30911.71</v>
      </c>
      <c r="H9" s="17">
        <v>15996.86</v>
      </c>
      <c r="I9" s="17">
        <v>80408.639999999999</v>
      </c>
      <c r="J9" s="17">
        <v>47311.68</v>
      </c>
      <c r="K9" s="17">
        <v>47311.68</v>
      </c>
      <c r="L9" s="4"/>
    </row>
    <row r="10" spans="1:12" x14ac:dyDescent="0.2">
      <c r="A10" s="1" t="s">
        <v>9</v>
      </c>
      <c r="B10" s="19">
        <v>41585</v>
      </c>
      <c r="C10" s="3">
        <v>437</v>
      </c>
      <c r="D10" s="17">
        <v>65000</v>
      </c>
      <c r="E10" s="17">
        <v>65000</v>
      </c>
      <c r="F10" s="17">
        <v>65000</v>
      </c>
      <c r="G10" s="17">
        <v>65000</v>
      </c>
      <c r="H10" s="17">
        <v>47040</v>
      </c>
      <c r="I10" s="17">
        <v>95000</v>
      </c>
      <c r="J10" s="17">
        <v>74368</v>
      </c>
      <c r="K10" s="17">
        <v>65000</v>
      </c>
      <c r="L10" s="4"/>
    </row>
    <row r="11" spans="1:12" x14ac:dyDescent="0.2">
      <c r="A11" s="1" t="s">
        <v>10</v>
      </c>
      <c r="B11" s="19">
        <v>108623</v>
      </c>
      <c r="C11" s="3">
        <v>547</v>
      </c>
      <c r="D11" s="17">
        <v>73143</v>
      </c>
      <c r="E11" s="17">
        <v>73142.679999999993</v>
      </c>
      <c r="F11" s="17">
        <v>73142.679999999993</v>
      </c>
      <c r="G11" s="17">
        <v>73142.679999999993</v>
      </c>
      <c r="H11" s="17">
        <v>24045</v>
      </c>
      <c r="I11" s="17">
        <v>104894.9</v>
      </c>
      <c r="J11" s="17">
        <v>85967.96</v>
      </c>
      <c r="K11" s="17">
        <v>73142.679999999993</v>
      </c>
      <c r="L11" s="4"/>
    </row>
    <row r="12" spans="1:12" x14ac:dyDescent="0.2">
      <c r="A12" s="1" t="s">
        <v>11</v>
      </c>
      <c r="B12" s="19">
        <v>10979</v>
      </c>
      <c r="C12" s="3">
        <v>141</v>
      </c>
      <c r="D12" s="17">
        <v>55620</v>
      </c>
      <c r="E12" s="17">
        <v>55620</v>
      </c>
      <c r="F12" s="17">
        <v>36036</v>
      </c>
      <c r="G12" s="17">
        <v>36036</v>
      </c>
      <c r="H12" s="17">
        <v>28000</v>
      </c>
      <c r="I12" s="17">
        <v>58764</v>
      </c>
      <c r="J12" s="17">
        <v>56836</v>
      </c>
      <c r="K12" s="17">
        <v>55620</v>
      </c>
      <c r="L12" s="4"/>
    </row>
    <row r="13" spans="1:12" x14ac:dyDescent="0.2">
      <c r="A13" s="1" t="s">
        <v>12</v>
      </c>
      <c r="B13" s="19">
        <v>2622</v>
      </c>
      <c r="C13" s="3">
        <v>50</v>
      </c>
      <c r="D13" s="17">
        <v>44699</v>
      </c>
      <c r="E13" s="17">
        <v>44699</v>
      </c>
      <c r="F13" s="17">
        <v>41904</v>
      </c>
      <c r="G13" s="17">
        <v>23480</v>
      </c>
      <c r="H13" s="17">
        <v>10000</v>
      </c>
      <c r="I13" s="17">
        <v>51000</v>
      </c>
      <c r="J13" s="17">
        <v>53436</v>
      </c>
      <c r="K13" s="17">
        <v>44699</v>
      </c>
      <c r="L13" s="4"/>
    </row>
    <row r="14" spans="1:12" x14ac:dyDescent="0.2">
      <c r="A14" s="1" t="s">
        <v>13</v>
      </c>
      <c r="B14" s="19">
        <v>1039</v>
      </c>
      <c r="C14" s="3">
        <v>29</v>
      </c>
      <c r="D14" s="17">
        <v>45288</v>
      </c>
      <c r="E14" s="17">
        <v>49000</v>
      </c>
      <c r="F14" s="17">
        <v>13890</v>
      </c>
      <c r="G14" s="17">
        <v>13890</v>
      </c>
      <c r="H14" s="17">
        <v>4116</v>
      </c>
      <c r="I14" s="17">
        <v>39036</v>
      </c>
      <c r="J14" s="17">
        <v>49008</v>
      </c>
      <c r="K14" s="17">
        <v>45288</v>
      </c>
      <c r="L14" s="4"/>
    </row>
    <row r="15" spans="1:12" x14ac:dyDescent="0.2">
      <c r="A15" s="1" t="s">
        <v>14</v>
      </c>
      <c r="B15" s="19">
        <v>203143</v>
      </c>
      <c r="C15" s="3" t="s">
        <v>111</v>
      </c>
      <c r="D15" s="17" t="s">
        <v>111</v>
      </c>
      <c r="E15" s="17" t="s">
        <v>111</v>
      </c>
      <c r="F15" s="17" t="s">
        <v>111</v>
      </c>
      <c r="G15" s="17" t="s">
        <v>111</v>
      </c>
      <c r="H15" s="17" t="s">
        <v>111</v>
      </c>
      <c r="I15" s="17" t="s">
        <v>111</v>
      </c>
      <c r="J15" s="17" t="s">
        <v>111</v>
      </c>
      <c r="K15" s="17" t="s">
        <v>111</v>
      </c>
      <c r="L15" s="4"/>
    </row>
    <row r="16" spans="1:12" x14ac:dyDescent="0.2">
      <c r="A16" s="1" t="s">
        <v>15</v>
      </c>
      <c r="B16" s="19">
        <v>6837</v>
      </c>
      <c r="C16" s="3">
        <v>109</v>
      </c>
      <c r="D16" s="17">
        <v>51776.45</v>
      </c>
      <c r="E16" s="17">
        <v>51776.45</v>
      </c>
      <c r="F16" s="17">
        <v>21444.09</v>
      </c>
      <c r="G16" s="17">
        <v>17331.86</v>
      </c>
      <c r="H16" s="17">
        <v>6025.5</v>
      </c>
      <c r="I16" s="17">
        <v>59706.01</v>
      </c>
      <c r="J16" s="17">
        <v>59999.42</v>
      </c>
      <c r="K16" s="17">
        <v>51776.45</v>
      </c>
      <c r="L16" s="4"/>
    </row>
    <row r="17" spans="1:12" x14ac:dyDescent="0.2">
      <c r="A17" s="1" t="s">
        <v>16</v>
      </c>
      <c r="B17" s="19">
        <v>23540</v>
      </c>
      <c r="C17" s="3">
        <v>183</v>
      </c>
      <c r="D17" s="17">
        <v>55975.66</v>
      </c>
      <c r="E17" s="17">
        <v>55975.66</v>
      </c>
      <c r="F17" s="17">
        <v>24058.06</v>
      </c>
      <c r="G17" s="17">
        <v>24058.06</v>
      </c>
      <c r="H17" s="17">
        <v>13466.96</v>
      </c>
      <c r="I17" s="17">
        <v>80538.64</v>
      </c>
      <c r="J17" s="17">
        <v>71522.100000000006</v>
      </c>
      <c r="K17" s="17">
        <v>55975.66</v>
      </c>
      <c r="L17" s="4"/>
    </row>
    <row r="18" spans="1:12" x14ac:dyDescent="0.2">
      <c r="A18" s="2" t="s">
        <v>17</v>
      </c>
      <c r="B18" s="19">
        <v>867</v>
      </c>
      <c r="C18" s="3">
        <v>41</v>
      </c>
      <c r="D18" s="17">
        <v>39984.6</v>
      </c>
      <c r="E18" s="17">
        <v>48301.08</v>
      </c>
      <c r="F18" s="17">
        <v>13842.96</v>
      </c>
      <c r="G18" s="17">
        <v>13842.96</v>
      </c>
      <c r="H18" s="17">
        <v>1854</v>
      </c>
      <c r="I18" s="17">
        <v>29258</v>
      </c>
      <c r="J18" s="17">
        <v>47400</v>
      </c>
      <c r="K18" s="17">
        <v>39984.6</v>
      </c>
      <c r="L18" s="4"/>
    </row>
    <row r="19" spans="1:12" x14ac:dyDescent="0.2">
      <c r="A19" s="1" t="s">
        <v>18</v>
      </c>
      <c r="B19" s="19">
        <v>8562</v>
      </c>
      <c r="C19" s="3">
        <v>170</v>
      </c>
      <c r="D19" s="17">
        <v>47064.24</v>
      </c>
      <c r="E19" s="17">
        <v>47521.11</v>
      </c>
      <c r="F19" s="17">
        <v>30815</v>
      </c>
      <c r="G19" s="17">
        <v>24400.86</v>
      </c>
      <c r="H19" s="17">
        <v>8290.02</v>
      </c>
      <c r="I19" s="17">
        <v>69978.14</v>
      </c>
      <c r="J19" s="17">
        <v>53504.83</v>
      </c>
      <c r="K19" s="17">
        <v>47064.24</v>
      </c>
      <c r="L19" s="4"/>
    </row>
    <row r="20" spans="1:12" x14ac:dyDescent="0.2">
      <c r="A20" s="1" t="s">
        <v>19</v>
      </c>
      <c r="B20" s="19">
        <v>4140</v>
      </c>
      <c r="C20" s="3">
        <v>54</v>
      </c>
      <c r="D20" s="17">
        <v>44840</v>
      </c>
      <c r="E20" s="17">
        <v>44840</v>
      </c>
      <c r="F20" s="17">
        <v>24818</v>
      </c>
      <c r="G20" s="17">
        <v>24818</v>
      </c>
      <c r="H20" s="17">
        <v>9435</v>
      </c>
      <c r="I20" s="17">
        <v>45689</v>
      </c>
      <c r="J20" s="17">
        <v>46007</v>
      </c>
      <c r="K20" s="17">
        <v>44840</v>
      </c>
      <c r="L20" s="4"/>
    </row>
    <row r="21" spans="1:12" x14ac:dyDescent="0.2">
      <c r="A21" s="1" t="s">
        <v>20</v>
      </c>
      <c r="B21" s="19">
        <v>26094</v>
      </c>
      <c r="C21" s="3">
        <v>168</v>
      </c>
      <c r="D21" s="17">
        <v>64500.84</v>
      </c>
      <c r="E21" s="17">
        <v>65103.96</v>
      </c>
      <c r="F21" s="17">
        <v>39769.56</v>
      </c>
      <c r="G21" s="17">
        <v>39769.56</v>
      </c>
      <c r="H21" s="17">
        <v>11109</v>
      </c>
      <c r="I21" s="17">
        <v>81265.56</v>
      </c>
      <c r="J21" s="17">
        <v>78249.600000000006</v>
      </c>
      <c r="K21" s="17">
        <v>64500.84</v>
      </c>
      <c r="L21" s="4"/>
    </row>
    <row r="22" spans="1:12" x14ac:dyDescent="0.2">
      <c r="A22" s="1" t="s">
        <v>21</v>
      </c>
      <c r="B22" s="19">
        <v>13021</v>
      </c>
      <c r="C22" s="3">
        <v>140</v>
      </c>
      <c r="D22" s="17">
        <v>54309.55</v>
      </c>
      <c r="E22" s="17">
        <v>55364.12</v>
      </c>
      <c r="F22" s="17">
        <v>26910.95</v>
      </c>
      <c r="G22" s="17">
        <v>24851</v>
      </c>
      <c r="H22" s="17">
        <v>5143.1000000000004</v>
      </c>
      <c r="I22" s="17">
        <v>116602.79</v>
      </c>
      <c r="J22" s="17">
        <v>59740.28</v>
      </c>
      <c r="K22" s="17">
        <v>54309.25</v>
      </c>
      <c r="L22" s="4"/>
    </row>
    <row r="23" spans="1:12" x14ac:dyDescent="0.2">
      <c r="A23" s="1" t="s">
        <v>22</v>
      </c>
      <c r="B23" s="19">
        <v>12867</v>
      </c>
      <c r="C23" s="3">
        <v>219</v>
      </c>
      <c r="D23" s="17">
        <v>61450</v>
      </c>
      <c r="E23" s="17">
        <v>61450</v>
      </c>
      <c r="F23" s="17">
        <v>41356</v>
      </c>
      <c r="G23" s="17">
        <v>35856</v>
      </c>
      <c r="H23" s="17">
        <v>9732</v>
      </c>
      <c r="I23" s="17">
        <v>92636</v>
      </c>
      <c r="J23" s="17">
        <v>65146</v>
      </c>
      <c r="K23" s="17">
        <v>61450</v>
      </c>
      <c r="L23" s="4"/>
    </row>
    <row r="24" spans="1:12" x14ac:dyDescent="0.2">
      <c r="A24" s="1" t="s">
        <v>23</v>
      </c>
      <c r="B24" s="19">
        <v>16666</v>
      </c>
      <c r="C24" s="3">
        <v>120</v>
      </c>
      <c r="D24" s="17">
        <v>52171</v>
      </c>
      <c r="E24" s="17">
        <v>52171</v>
      </c>
      <c r="F24" s="17">
        <f>2915*12</f>
        <v>34980</v>
      </c>
      <c r="G24" s="17">
        <f>2915*12</f>
        <v>34980</v>
      </c>
      <c r="H24" s="17">
        <f>12*823.58</f>
        <v>9882.9600000000009</v>
      </c>
      <c r="I24" s="17">
        <v>84470</v>
      </c>
      <c r="J24" s="17">
        <v>55974</v>
      </c>
      <c r="K24" s="17">
        <v>54171</v>
      </c>
      <c r="L24" s="4"/>
    </row>
    <row r="25" spans="1:12" x14ac:dyDescent="0.2">
      <c r="A25" s="1" t="s">
        <v>24</v>
      </c>
      <c r="B25" s="19">
        <v>15064</v>
      </c>
      <c r="C25" s="3">
        <v>117</v>
      </c>
      <c r="D25" s="17">
        <v>55232</v>
      </c>
      <c r="E25" s="17">
        <v>55232</v>
      </c>
      <c r="F25" s="17">
        <v>33916</v>
      </c>
      <c r="G25" s="17">
        <v>30883.13</v>
      </c>
      <c r="H25" s="17">
        <v>9805.44</v>
      </c>
      <c r="I25" s="17">
        <v>80436</v>
      </c>
      <c r="J25" s="17">
        <v>63356</v>
      </c>
      <c r="K25" s="17">
        <v>55232</v>
      </c>
      <c r="L25" s="4"/>
    </row>
    <row r="26" spans="1:12" x14ac:dyDescent="0.2">
      <c r="A26" s="1" t="s">
        <v>25</v>
      </c>
      <c r="B26" s="19">
        <v>16215</v>
      </c>
      <c r="C26" s="3">
        <v>122</v>
      </c>
      <c r="D26" s="17">
        <v>50219.47</v>
      </c>
      <c r="E26" s="17">
        <v>52441</v>
      </c>
      <c r="F26" s="17">
        <v>24070.53</v>
      </c>
      <c r="G26" s="17">
        <v>24070.53</v>
      </c>
      <c r="H26" s="17">
        <v>7622.68</v>
      </c>
      <c r="I26" s="17">
        <v>79702.38</v>
      </c>
      <c r="J26" s="17">
        <v>52771.53</v>
      </c>
      <c r="K26" s="17">
        <v>50220.42</v>
      </c>
      <c r="L26" s="4"/>
    </row>
    <row r="27" spans="1:12" x14ac:dyDescent="0.2">
      <c r="A27" s="1" t="s">
        <v>26</v>
      </c>
      <c r="B27" s="19">
        <v>27021</v>
      </c>
      <c r="C27" s="3">
        <v>149</v>
      </c>
      <c r="D27" s="17">
        <v>50172</v>
      </c>
      <c r="E27" s="17">
        <v>50172</v>
      </c>
      <c r="F27" s="17">
        <v>27212</v>
      </c>
      <c r="G27" s="17">
        <v>27212</v>
      </c>
      <c r="H27" s="17">
        <v>6971</v>
      </c>
      <c r="I27" s="17">
        <v>62650</v>
      </c>
      <c r="J27" s="17">
        <v>64000</v>
      </c>
      <c r="K27" s="17">
        <v>50172</v>
      </c>
      <c r="L27" s="4"/>
    </row>
    <row r="28" spans="1:12" x14ac:dyDescent="0.2">
      <c r="A28" s="1" t="s">
        <v>27</v>
      </c>
      <c r="B28" s="19">
        <v>22818</v>
      </c>
      <c r="C28" s="3">
        <v>136</v>
      </c>
      <c r="D28" s="17">
        <v>55572</v>
      </c>
      <c r="E28" s="17">
        <v>59448</v>
      </c>
      <c r="F28" s="17">
        <v>31536</v>
      </c>
      <c r="G28" s="17">
        <v>31224</v>
      </c>
      <c r="H28" s="17">
        <v>9048</v>
      </c>
      <c r="I28" s="17">
        <v>68412</v>
      </c>
      <c r="J28" s="17">
        <v>52771.53</v>
      </c>
      <c r="K28" s="17">
        <v>55344</v>
      </c>
      <c r="L28" s="4"/>
    </row>
    <row r="29" spans="1:12" x14ac:dyDescent="0.2">
      <c r="A29" s="1" t="s">
        <v>28</v>
      </c>
      <c r="B29" s="19">
        <v>147326</v>
      </c>
      <c r="C29" s="3" t="s">
        <v>111</v>
      </c>
      <c r="D29" s="17" t="s">
        <v>111</v>
      </c>
      <c r="E29" s="17" t="s">
        <v>111</v>
      </c>
      <c r="F29" s="17" t="s">
        <v>111</v>
      </c>
      <c r="G29" s="17" t="s">
        <v>111</v>
      </c>
      <c r="H29" s="17" t="s">
        <v>111</v>
      </c>
      <c r="I29" s="17" t="s">
        <v>111</v>
      </c>
      <c r="J29" s="17" t="s">
        <v>111</v>
      </c>
      <c r="K29" s="17" t="s">
        <v>111</v>
      </c>
      <c r="L29" s="4"/>
    </row>
    <row r="30" spans="1:12" x14ac:dyDescent="0.2">
      <c r="A30" s="1" t="s">
        <v>29</v>
      </c>
      <c r="B30" s="19">
        <v>38411</v>
      </c>
      <c r="C30" s="3">
        <v>166</v>
      </c>
      <c r="D30" s="17">
        <v>60936</v>
      </c>
      <c r="E30" s="17">
        <v>63168</v>
      </c>
      <c r="F30" s="17">
        <v>43560</v>
      </c>
      <c r="G30" s="17">
        <v>43560</v>
      </c>
      <c r="H30" s="17">
        <v>18204</v>
      </c>
      <c r="I30" s="17">
        <v>90252</v>
      </c>
      <c r="J30" s="17">
        <v>67848</v>
      </c>
      <c r="K30" s="17">
        <v>58656</v>
      </c>
      <c r="L30" s="4"/>
    </row>
    <row r="31" spans="1:12" x14ac:dyDescent="0.2">
      <c r="A31" s="1" t="s">
        <v>30</v>
      </c>
      <c r="B31" s="19">
        <v>7726</v>
      </c>
      <c r="C31" s="3">
        <v>95</v>
      </c>
      <c r="D31" s="17">
        <v>57804</v>
      </c>
      <c r="E31" s="17">
        <v>57804</v>
      </c>
      <c r="F31" s="17">
        <v>25460</v>
      </c>
      <c r="G31" s="17">
        <v>25460</v>
      </c>
      <c r="H31" s="17">
        <v>9000</v>
      </c>
      <c r="I31" s="17">
        <v>93975</v>
      </c>
      <c r="J31" s="17">
        <v>57804</v>
      </c>
      <c r="K31" s="17">
        <v>57804</v>
      </c>
      <c r="L31" s="4"/>
    </row>
    <row r="32" spans="1:12" x14ac:dyDescent="0.2">
      <c r="A32" s="1" t="s">
        <v>31</v>
      </c>
      <c r="B32" s="19">
        <v>3838</v>
      </c>
      <c r="C32" s="3">
        <v>45</v>
      </c>
      <c r="D32" s="17">
        <v>40968.400000000001</v>
      </c>
      <c r="E32" s="17">
        <v>41550.6</v>
      </c>
      <c r="F32" s="17">
        <v>14112</v>
      </c>
      <c r="G32" s="17">
        <v>14112</v>
      </c>
      <c r="H32" s="17">
        <v>2200</v>
      </c>
      <c r="I32" s="17">
        <v>60879</v>
      </c>
      <c r="J32" s="17">
        <v>49046.400000000001</v>
      </c>
      <c r="K32" s="17">
        <v>40968.400000000001</v>
      </c>
      <c r="L32" s="4"/>
    </row>
    <row r="33" spans="1:12" x14ac:dyDescent="0.2">
      <c r="A33" s="1" t="s">
        <v>32</v>
      </c>
      <c r="B33" s="19">
        <v>5316</v>
      </c>
      <c r="C33" s="3">
        <v>35</v>
      </c>
      <c r="D33" s="17">
        <v>46481</v>
      </c>
      <c r="E33" s="17">
        <v>42518</v>
      </c>
      <c r="F33" s="17">
        <v>16715</v>
      </c>
      <c r="G33" s="17">
        <v>16643</v>
      </c>
      <c r="H33" s="17">
        <v>3100</v>
      </c>
      <c r="I33" s="17">
        <v>43023</v>
      </c>
      <c r="J33" s="17">
        <v>45277</v>
      </c>
      <c r="K33" s="17">
        <v>44187</v>
      </c>
      <c r="L33" s="4"/>
    </row>
    <row r="34" spans="1:12" x14ac:dyDescent="0.2">
      <c r="A34" s="1" t="s">
        <v>33</v>
      </c>
      <c r="B34" s="19">
        <v>38038</v>
      </c>
      <c r="C34" s="3">
        <v>216</v>
      </c>
      <c r="D34" s="17">
        <v>56077</v>
      </c>
      <c r="E34" s="17">
        <v>62372</v>
      </c>
      <c r="F34" s="17">
        <v>31472</v>
      </c>
      <c r="G34" s="17">
        <v>31472</v>
      </c>
      <c r="H34" s="17">
        <v>13244</v>
      </c>
      <c r="I34" s="17">
        <v>109668</v>
      </c>
      <c r="J34" s="17">
        <v>74088</v>
      </c>
      <c r="K34" s="17">
        <v>59523</v>
      </c>
      <c r="L34" s="4"/>
    </row>
    <row r="35" spans="1:12" x14ac:dyDescent="0.2">
      <c r="A35" s="1" t="s">
        <v>34</v>
      </c>
      <c r="B35" s="19">
        <v>20323</v>
      </c>
      <c r="C35" s="3">
        <v>154</v>
      </c>
      <c r="D35" s="17">
        <v>56727</v>
      </c>
      <c r="E35" s="17">
        <v>56727</v>
      </c>
      <c r="F35" s="17">
        <v>20259</v>
      </c>
      <c r="G35" s="17">
        <v>20259</v>
      </c>
      <c r="H35" s="17">
        <v>10300</v>
      </c>
      <c r="I35" s="17">
        <v>83378</v>
      </c>
      <c r="J35" s="17">
        <v>62464</v>
      </c>
      <c r="K35" s="17">
        <v>54281</v>
      </c>
      <c r="L35" s="4"/>
    </row>
    <row r="36" spans="1:12" x14ac:dyDescent="0.2">
      <c r="A36" s="1" t="s">
        <v>35</v>
      </c>
      <c r="B36" s="19">
        <v>40007</v>
      </c>
      <c r="C36" s="3">
        <v>252</v>
      </c>
      <c r="D36" s="17">
        <v>76315</v>
      </c>
      <c r="E36" s="17">
        <v>76315</v>
      </c>
      <c r="F36" s="17">
        <v>63814</v>
      </c>
      <c r="G36" s="17">
        <v>63814</v>
      </c>
      <c r="H36" s="17">
        <v>51542</v>
      </c>
      <c r="I36" s="17">
        <v>99382</v>
      </c>
      <c r="J36" s="17">
        <v>83116</v>
      </c>
      <c r="K36" s="17">
        <v>74256</v>
      </c>
      <c r="L36" s="4"/>
    </row>
    <row r="37" spans="1:12" x14ac:dyDescent="0.2">
      <c r="A37" s="1" t="s">
        <v>36</v>
      </c>
      <c r="B37" s="19">
        <v>4184</v>
      </c>
      <c r="C37" s="3">
        <v>66</v>
      </c>
      <c r="D37" s="17">
        <v>41783</v>
      </c>
      <c r="E37" s="17">
        <v>42665</v>
      </c>
      <c r="F37" s="17">
        <v>13431</v>
      </c>
      <c r="G37" s="17">
        <v>13431</v>
      </c>
      <c r="H37" s="17">
        <v>2060</v>
      </c>
      <c r="I37" s="17">
        <v>66690</v>
      </c>
      <c r="J37" s="17">
        <v>56437</v>
      </c>
      <c r="K37" s="17">
        <v>41783</v>
      </c>
      <c r="L37" s="4"/>
    </row>
    <row r="38" spans="1:12" x14ac:dyDescent="0.2">
      <c r="A38" s="1" t="s">
        <v>37</v>
      </c>
      <c r="B38" s="19">
        <v>11353</v>
      </c>
      <c r="C38" s="3">
        <v>98</v>
      </c>
      <c r="D38" s="17">
        <v>52976</v>
      </c>
      <c r="E38" s="17">
        <v>54557</v>
      </c>
      <c r="F38" s="17">
        <v>24454</v>
      </c>
      <c r="G38" s="17">
        <v>24454</v>
      </c>
      <c r="H38" s="17">
        <v>16232</v>
      </c>
      <c r="I38" s="17">
        <v>89362</v>
      </c>
      <c r="J38" s="17">
        <v>54975</v>
      </c>
      <c r="K38" s="17">
        <v>52976</v>
      </c>
      <c r="L38" s="4"/>
    </row>
    <row r="39" spans="1:12" x14ac:dyDescent="0.2">
      <c r="A39" s="1" t="s">
        <v>38</v>
      </c>
      <c r="B39" s="19">
        <v>22863</v>
      </c>
      <c r="C39" s="3">
        <v>129</v>
      </c>
      <c r="D39" s="17">
        <v>62587.199999999997</v>
      </c>
      <c r="E39" s="17">
        <v>62587.199999999997</v>
      </c>
      <c r="F39" s="17">
        <v>31172.799999999999</v>
      </c>
      <c r="G39" s="17">
        <v>29972.799999999999</v>
      </c>
      <c r="H39" s="17">
        <v>31946.52</v>
      </c>
      <c r="I39" s="17">
        <v>88920</v>
      </c>
      <c r="J39" s="17">
        <v>66185.600000000006</v>
      </c>
      <c r="K39" s="17">
        <v>62587</v>
      </c>
      <c r="L39" s="4"/>
    </row>
    <row r="40" spans="1:12" x14ac:dyDescent="0.2">
      <c r="A40" s="1" t="s">
        <v>39</v>
      </c>
      <c r="B40" s="19">
        <v>7611</v>
      </c>
      <c r="C40" s="3">
        <v>115</v>
      </c>
      <c r="D40" s="17">
        <v>53293</v>
      </c>
      <c r="E40" s="17">
        <v>53293</v>
      </c>
      <c r="F40" s="17">
        <v>24420</v>
      </c>
      <c r="G40" s="17">
        <v>23196</v>
      </c>
      <c r="H40" s="17">
        <v>11341</v>
      </c>
      <c r="I40" s="17">
        <v>51000</v>
      </c>
      <c r="J40" s="17">
        <v>59887</v>
      </c>
      <c r="K40" s="17">
        <v>53293</v>
      </c>
      <c r="L40" s="4"/>
    </row>
    <row r="41" spans="1:12" x14ac:dyDescent="0.2">
      <c r="A41" s="1" t="s">
        <v>40</v>
      </c>
      <c r="B41" s="19">
        <v>12390</v>
      </c>
      <c r="C41" s="3">
        <v>150</v>
      </c>
      <c r="D41" s="17">
        <v>47714.64</v>
      </c>
      <c r="E41" s="17">
        <v>47714.64</v>
      </c>
      <c r="F41" s="17">
        <v>40579.440000000002</v>
      </c>
      <c r="G41" s="17">
        <v>40579.440000000002</v>
      </c>
      <c r="H41" s="17">
        <v>5852.4</v>
      </c>
      <c r="I41" s="17">
        <v>70000</v>
      </c>
      <c r="J41" s="17">
        <v>51009.72</v>
      </c>
      <c r="K41" s="17">
        <v>47714.64</v>
      </c>
      <c r="L41" s="4"/>
    </row>
    <row r="42" spans="1:12" x14ac:dyDescent="0.2">
      <c r="A42" s="1" t="s">
        <v>41</v>
      </c>
      <c r="B42" s="19">
        <v>10341</v>
      </c>
      <c r="C42" s="3">
        <v>79</v>
      </c>
      <c r="D42" s="17">
        <v>58000</v>
      </c>
      <c r="E42" s="17">
        <v>58000</v>
      </c>
      <c r="F42" s="17">
        <v>33000</v>
      </c>
      <c r="G42" s="17">
        <v>32000</v>
      </c>
      <c r="H42" s="17">
        <v>13005</v>
      </c>
      <c r="I42" s="17">
        <v>70000</v>
      </c>
      <c r="J42" s="17">
        <v>65000</v>
      </c>
      <c r="K42" s="17">
        <v>58000</v>
      </c>
      <c r="L42" s="4"/>
    </row>
    <row r="43" spans="1:12" x14ac:dyDescent="0.2">
      <c r="A43" s="1" t="s">
        <v>42</v>
      </c>
      <c r="B43" s="19">
        <v>80914</v>
      </c>
      <c r="C43" s="3">
        <v>413</v>
      </c>
      <c r="D43" s="17">
        <v>78820.800000000003</v>
      </c>
      <c r="E43" s="17">
        <v>76419.199999999997</v>
      </c>
      <c r="F43" s="17">
        <v>76419.199999999997</v>
      </c>
      <c r="G43" s="17">
        <v>76419.199999999997</v>
      </c>
      <c r="H43" s="17">
        <v>47704.800000000003</v>
      </c>
      <c r="I43" s="17">
        <v>104080.8</v>
      </c>
      <c r="J43" s="17">
        <v>82992</v>
      </c>
      <c r="K43" s="17">
        <v>72966.399999999994</v>
      </c>
      <c r="L43" s="4"/>
    </row>
    <row r="44" spans="1:12" x14ac:dyDescent="0.2">
      <c r="A44" s="1" t="s">
        <v>43</v>
      </c>
      <c r="B44" s="19">
        <v>9826</v>
      </c>
      <c r="C44" s="3">
        <v>155</v>
      </c>
      <c r="D44" s="17">
        <v>68015.02</v>
      </c>
      <c r="E44" s="17">
        <v>68015.02</v>
      </c>
      <c r="F44" s="17">
        <v>40213.26</v>
      </c>
      <c r="G44" s="17">
        <v>40213.26</v>
      </c>
      <c r="H44" s="17">
        <v>11773.93</v>
      </c>
      <c r="I44" s="17">
        <v>92925.57</v>
      </c>
      <c r="J44" s="17">
        <v>68015.02</v>
      </c>
      <c r="K44" s="17">
        <v>68015.02</v>
      </c>
      <c r="L44" s="4"/>
    </row>
    <row r="45" spans="1:12" x14ac:dyDescent="0.2">
      <c r="A45" s="2" t="s">
        <v>44</v>
      </c>
      <c r="B45" s="20">
        <v>10021</v>
      </c>
      <c r="C45" s="5">
        <v>104</v>
      </c>
      <c r="D45" s="18">
        <v>54065.02</v>
      </c>
      <c r="E45" s="18">
        <v>54653.02</v>
      </c>
      <c r="F45" s="18">
        <v>27277.08</v>
      </c>
      <c r="G45" s="18">
        <v>26659</v>
      </c>
      <c r="H45" s="18">
        <v>7868.6</v>
      </c>
      <c r="I45" s="18">
        <v>75000</v>
      </c>
      <c r="J45" s="18">
        <v>56611.25</v>
      </c>
      <c r="K45" s="18">
        <v>54065</v>
      </c>
      <c r="L45" s="6"/>
    </row>
  </sheetData>
  <phoneticPr fontId="4" type="noConversion"/>
  <printOptions horizontalCentered="1"/>
  <pageMargins left="0.25" right="0.25" top="0.85" bottom="0" header="0.2" footer="0"/>
  <pageSetup orientation="portrait" horizontalDpi="4294967292" verticalDpi="4294967292"/>
  <headerFooter>
    <oddHeader>&amp;C&amp;20 &amp;K03-0192016 IAC Salary Survey</oddHeader>
  </headerFooter>
  <tableParts count="1">
    <tablePart r:id="rId1"/>
  </tableParts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"/>
  <sheetViews>
    <sheetView showGridLines="0" zoomScale="150" zoomScaleNormal="150" zoomScalePageLayoutView="150" workbookViewId="0">
      <selection activeCell="Z10" sqref="Z10"/>
    </sheetView>
  </sheetViews>
  <sheetFormatPr baseColWidth="10" defaultRowHeight="16" x14ac:dyDescent="0.2"/>
  <cols>
    <col min="1" max="2" width="11" customWidth="1"/>
    <col min="4" max="6" width="10.83203125" customWidth="1"/>
    <col min="7" max="28" width="15" customWidth="1"/>
  </cols>
  <sheetData>
    <row r="1" spans="1:29" ht="42" x14ac:dyDescent="0.2">
      <c r="A1" s="12" t="s">
        <v>0</v>
      </c>
      <c r="B1" s="14" t="s">
        <v>222</v>
      </c>
      <c r="C1" s="14" t="s">
        <v>52</v>
      </c>
      <c r="D1" s="14" t="s">
        <v>53</v>
      </c>
      <c r="E1" s="14" t="s">
        <v>54</v>
      </c>
      <c r="F1" s="14" t="s">
        <v>55</v>
      </c>
      <c r="G1" s="14" t="s">
        <v>56</v>
      </c>
      <c r="H1" s="12" t="s">
        <v>57</v>
      </c>
      <c r="I1" s="12" t="s">
        <v>58</v>
      </c>
      <c r="J1" s="14" t="s">
        <v>59</v>
      </c>
      <c r="K1" s="14" t="s">
        <v>270</v>
      </c>
      <c r="L1" s="14" t="s">
        <v>60</v>
      </c>
      <c r="M1" s="14" t="s">
        <v>61</v>
      </c>
      <c r="N1" s="14" t="s">
        <v>62</v>
      </c>
      <c r="O1" s="14" t="s">
        <v>63</v>
      </c>
      <c r="P1" s="14" t="s">
        <v>64</v>
      </c>
      <c r="Q1" s="14" t="s">
        <v>65</v>
      </c>
      <c r="R1" s="14" t="s">
        <v>66</v>
      </c>
      <c r="S1" s="14" t="s">
        <v>67</v>
      </c>
      <c r="T1" s="14" t="s">
        <v>68</v>
      </c>
      <c r="U1" s="14" t="s">
        <v>69</v>
      </c>
      <c r="V1" s="14" t="s">
        <v>70</v>
      </c>
      <c r="W1" s="14" t="s">
        <v>71</v>
      </c>
      <c r="X1" s="14" t="s">
        <v>72</v>
      </c>
      <c r="Y1" s="14" t="s">
        <v>91</v>
      </c>
      <c r="Z1" s="14" t="s">
        <v>92</v>
      </c>
      <c r="AA1" s="14" t="s">
        <v>93</v>
      </c>
      <c r="AB1" s="14" t="s">
        <v>94</v>
      </c>
      <c r="AC1" s="1"/>
    </row>
    <row r="2" spans="1:29" x14ac:dyDescent="0.2">
      <c r="A2" s="2" t="s">
        <v>1</v>
      </c>
      <c r="B2" s="2" t="s">
        <v>111</v>
      </c>
      <c r="C2" s="13" t="s">
        <v>111</v>
      </c>
      <c r="D2" s="10" t="s">
        <v>111</v>
      </c>
      <c r="E2" s="10" t="s">
        <v>111</v>
      </c>
      <c r="F2" s="10" t="s">
        <v>111</v>
      </c>
      <c r="G2" s="10" t="s">
        <v>111</v>
      </c>
      <c r="H2" s="10" t="s">
        <v>111</v>
      </c>
      <c r="I2" s="10" t="s">
        <v>111</v>
      </c>
      <c r="J2" s="10" t="s">
        <v>111</v>
      </c>
      <c r="K2" s="10" t="s">
        <v>111</v>
      </c>
      <c r="L2" s="10" t="s">
        <v>111</v>
      </c>
      <c r="M2" s="10" t="s">
        <v>111</v>
      </c>
      <c r="N2" s="10" t="s">
        <v>111</v>
      </c>
      <c r="O2" s="10" t="s">
        <v>111</v>
      </c>
      <c r="P2" s="10" t="s">
        <v>111</v>
      </c>
      <c r="Q2" s="10" t="s">
        <v>111</v>
      </c>
      <c r="R2" s="10" t="s">
        <v>111</v>
      </c>
      <c r="S2" s="10" t="s">
        <v>111</v>
      </c>
      <c r="T2" s="10" t="s">
        <v>111</v>
      </c>
      <c r="U2" s="10" t="s">
        <v>111</v>
      </c>
      <c r="V2" s="10" t="s">
        <v>111</v>
      </c>
      <c r="W2" s="10" t="s">
        <v>111</v>
      </c>
      <c r="X2" s="10" t="s">
        <v>111</v>
      </c>
      <c r="Y2" s="10" t="s">
        <v>111</v>
      </c>
      <c r="Z2" s="10" t="s">
        <v>111</v>
      </c>
      <c r="AA2" s="10" t="s">
        <v>111</v>
      </c>
      <c r="AB2" s="10" t="s">
        <v>111</v>
      </c>
      <c r="AC2" s="4"/>
    </row>
    <row r="3" spans="1:29" x14ac:dyDescent="0.2">
      <c r="A3" s="1" t="s">
        <v>2</v>
      </c>
      <c r="B3" s="1">
        <v>40</v>
      </c>
      <c r="C3" s="3">
        <v>10</v>
      </c>
      <c r="D3" s="10">
        <v>13</v>
      </c>
      <c r="E3" s="10">
        <v>16</v>
      </c>
      <c r="F3" s="10">
        <v>12</v>
      </c>
      <c r="G3" s="10">
        <v>12</v>
      </c>
      <c r="H3" s="10">
        <v>12</v>
      </c>
      <c r="I3" s="32" t="s">
        <v>89</v>
      </c>
      <c r="J3" s="7" t="s">
        <v>73</v>
      </c>
      <c r="K3" s="10">
        <v>176</v>
      </c>
      <c r="L3" s="10">
        <v>480</v>
      </c>
      <c r="M3" s="7" t="s">
        <v>73</v>
      </c>
      <c r="N3" s="7" t="s">
        <v>73</v>
      </c>
      <c r="O3" s="31" t="s">
        <v>279</v>
      </c>
      <c r="P3" s="10">
        <v>0</v>
      </c>
      <c r="Q3" s="4" t="s">
        <v>73</v>
      </c>
      <c r="R3" s="4" t="s">
        <v>296</v>
      </c>
      <c r="S3" s="4">
        <v>752.33</v>
      </c>
      <c r="T3" s="34">
        <v>1</v>
      </c>
      <c r="U3" s="4">
        <v>0</v>
      </c>
      <c r="V3" s="4">
        <v>1921.19</v>
      </c>
      <c r="W3" s="4">
        <v>752.33</v>
      </c>
      <c r="X3" s="4">
        <v>1168.8599999999999</v>
      </c>
      <c r="Y3" s="4" t="s">
        <v>73</v>
      </c>
      <c r="Z3" s="4" t="s">
        <v>90</v>
      </c>
      <c r="AA3" s="4" t="s">
        <v>90</v>
      </c>
      <c r="AB3" s="4" t="s">
        <v>90</v>
      </c>
      <c r="AC3" s="4"/>
    </row>
    <row r="4" spans="1:29" x14ac:dyDescent="0.2">
      <c r="A4" s="1" t="s">
        <v>3</v>
      </c>
      <c r="B4" s="1">
        <v>40</v>
      </c>
      <c r="C4" s="31" t="s">
        <v>245</v>
      </c>
      <c r="D4" s="31" t="s">
        <v>230</v>
      </c>
      <c r="E4" s="31" t="s">
        <v>244</v>
      </c>
      <c r="F4" s="31" t="s">
        <v>245</v>
      </c>
      <c r="G4" s="31" t="s">
        <v>245</v>
      </c>
      <c r="H4" s="31" t="s">
        <v>245</v>
      </c>
      <c r="I4" s="7" t="s">
        <v>111</v>
      </c>
      <c r="J4" s="7" t="s">
        <v>73</v>
      </c>
      <c r="K4" s="10">
        <v>30</v>
      </c>
      <c r="L4" s="10">
        <v>90</v>
      </c>
      <c r="M4" s="7" t="s">
        <v>73</v>
      </c>
      <c r="N4" s="7" t="s">
        <v>73</v>
      </c>
      <c r="O4" s="10" t="s">
        <v>280</v>
      </c>
      <c r="P4" s="10" t="s">
        <v>278</v>
      </c>
      <c r="Q4" s="4" t="s">
        <v>73</v>
      </c>
      <c r="R4" s="4" t="s">
        <v>297</v>
      </c>
      <c r="S4" s="4">
        <v>451.37</v>
      </c>
      <c r="T4" s="4">
        <v>429.37</v>
      </c>
      <c r="U4" s="4">
        <v>22</v>
      </c>
      <c r="V4" s="4">
        <v>1189.93</v>
      </c>
      <c r="W4" s="4">
        <v>1071.93</v>
      </c>
      <c r="X4" s="4">
        <v>118</v>
      </c>
      <c r="Y4" s="4" t="s">
        <v>73</v>
      </c>
      <c r="Z4" s="4" t="s">
        <v>73</v>
      </c>
      <c r="AA4" s="4" t="s">
        <v>73</v>
      </c>
      <c r="AB4" s="4" t="s">
        <v>90</v>
      </c>
      <c r="AC4" s="4"/>
    </row>
    <row r="5" spans="1:29" x14ac:dyDescent="0.2">
      <c r="A5" s="1" t="s">
        <v>4</v>
      </c>
      <c r="B5" s="1">
        <v>30</v>
      </c>
      <c r="C5" s="3">
        <v>10</v>
      </c>
      <c r="D5" s="10">
        <v>12</v>
      </c>
      <c r="E5" s="10">
        <v>15</v>
      </c>
      <c r="F5" s="10">
        <v>12</v>
      </c>
      <c r="G5" s="10">
        <v>12</v>
      </c>
      <c r="H5" s="10">
        <v>12</v>
      </c>
      <c r="I5" s="32" t="s">
        <v>247</v>
      </c>
      <c r="J5" s="7" t="s">
        <v>73</v>
      </c>
      <c r="K5" s="10">
        <v>20</v>
      </c>
      <c r="L5" s="10">
        <v>50</v>
      </c>
      <c r="M5" s="7" t="s">
        <v>73</v>
      </c>
      <c r="N5" s="7" t="s">
        <v>73</v>
      </c>
      <c r="O5" s="10">
        <v>20</v>
      </c>
      <c r="P5" s="10">
        <v>0</v>
      </c>
      <c r="Q5" s="4" t="s">
        <v>73</v>
      </c>
      <c r="R5" s="4" t="s">
        <v>296</v>
      </c>
      <c r="S5" s="4">
        <v>771.87</v>
      </c>
      <c r="T5" s="34">
        <v>1</v>
      </c>
      <c r="U5" s="4">
        <v>0</v>
      </c>
      <c r="V5" s="4">
        <v>1901.06</v>
      </c>
      <c r="W5" s="4">
        <v>1613</v>
      </c>
      <c r="X5" s="4">
        <v>288.06</v>
      </c>
      <c r="Y5" s="4" t="s">
        <v>90</v>
      </c>
      <c r="Z5" s="4" t="s">
        <v>90</v>
      </c>
      <c r="AA5" s="4" t="s">
        <v>90</v>
      </c>
      <c r="AB5" s="4" t="s">
        <v>90</v>
      </c>
      <c r="AC5" s="4"/>
    </row>
    <row r="6" spans="1:29" x14ac:dyDescent="0.2">
      <c r="A6" s="1" t="s">
        <v>5</v>
      </c>
      <c r="B6" s="1">
        <v>35</v>
      </c>
      <c r="C6" s="3">
        <v>0</v>
      </c>
      <c r="D6" s="10">
        <v>10</v>
      </c>
      <c r="E6" s="10">
        <v>15</v>
      </c>
      <c r="F6" s="10">
        <v>12</v>
      </c>
      <c r="G6" s="10">
        <v>12</v>
      </c>
      <c r="H6" s="10">
        <v>12</v>
      </c>
      <c r="I6" s="32" t="s">
        <v>248</v>
      </c>
      <c r="J6" s="7" t="s">
        <v>73</v>
      </c>
      <c r="K6" s="31" t="s">
        <v>265</v>
      </c>
      <c r="L6" s="10">
        <v>30</v>
      </c>
      <c r="M6" s="7" t="s">
        <v>73</v>
      </c>
      <c r="N6" s="7" t="s">
        <v>90</v>
      </c>
      <c r="O6" s="10"/>
      <c r="P6" s="10">
        <v>0</v>
      </c>
      <c r="Q6" s="4" t="s">
        <v>73</v>
      </c>
      <c r="R6" s="4" t="s">
        <v>297</v>
      </c>
      <c r="S6" s="4">
        <v>858.41</v>
      </c>
      <c r="T6" s="34">
        <v>1</v>
      </c>
      <c r="U6" s="4">
        <v>0</v>
      </c>
      <c r="V6" s="4">
        <v>2612.16</v>
      </c>
      <c r="W6" s="4">
        <v>2221.16</v>
      </c>
      <c r="X6" s="4">
        <v>391</v>
      </c>
      <c r="Y6" s="4" t="s">
        <v>73</v>
      </c>
      <c r="Z6" s="4" t="s">
        <v>73</v>
      </c>
      <c r="AA6" s="4" t="s">
        <v>90</v>
      </c>
      <c r="AB6" s="4" t="s">
        <v>90</v>
      </c>
      <c r="AC6" s="4"/>
    </row>
    <row r="7" spans="1:29" x14ac:dyDescent="0.2">
      <c r="A7" s="1" t="s">
        <v>6</v>
      </c>
      <c r="B7" s="1">
        <v>35</v>
      </c>
      <c r="C7" s="3" t="s">
        <v>225</v>
      </c>
      <c r="D7" s="9" t="s">
        <v>231</v>
      </c>
      <c r="E7" s="9" t="s">
        <v>243</v>
      </c>
      <c r="F7" s="3" t="s">
        <v>225</v>
      </c>
      <c r="G7" s="9" t="s">
        <v>231</v>
      </c>
      <c r="H7" s="9" t="s">
        <v>243</v>
      </c>
      <c r="I7" s="32" t="s">
        <v>249</v>
      </c>
      <c r="J7" s="7" t="s">
        <v>73</v>
      </c>
      <c r="K7" s="10" t="s">
        <v>264</v>
      </c>
      <c r="L7" s="10" t="s">
        <v>264</v>
      </c>
      <c r="M7" s="7" t="s">
        <v>73</v>
      </c>
      <c r="N7" s="7" t="s">
        <v>73</v>
      </c>
      <c r="O7" s="10" t="s">
        <v>281</v>
      </c>
      <c r="P7" s="10" t="s">
        <v>281</v>
      </c>
      <c r="Q7" s="4" t="s">
        <v>73</v>
      </c>
      <c r="R7" s="4" t="s">
        <v>296</v>
      </c>
      <c r="S7" s="4">
        <v>786.2</v>
      </c>
      <c r="T7" s="34">
        <v>1</v>
      </c>
      <c r="U7" s="4">
        <v>0</v>
      </c>
      <c r="V7" s="4">
        <v>1519.52</v>
      </c>
      <c r="W7" s="4">
        <v>1137.23</v>
      </c>
      <c r="X7" s="4">
        <v>412.23</v>
      </c>
      <c r="Y7" s="4" t="s">
        <v>73</v>
      </c>
      <c r="Z7" s="4" t="s">
        <v>73</v>
      </c>
      <c r="AA7" s="4" t="s">
        <v>90</v>
      </c>
      <c r="AB7" s="4" t="s">
        <v>90</v>
      </c>
      <c r="AC7" s="4"/>
    </row>
    <row r="8" spans="1:29" x14ac:dyDescent="0.2">
      <c r="A8" s="1" t="s">
        <v>7</v>
      </c>
      <c r="B8" s="1">
        <v>20</v>
      </c>
      <c r="C8" s="3">
        <v>10</v>
      </c>
      <c r="D8" s="10">
        <v>15</v>
      </c>
      <c r="E8" s="10">
        <v>20</v>
      </c>
      <c r="F8" s="10">
        <v>12</v>
      </c>
      <c r="G8" s="10">
        <v>12</v>
      </c>
      <c r="H8" s="10">
        <v>12</v>
      </c>
      <c r="I8" s="32" t="s">
        <v>250</v>
      </c>
      <c r="J8" s="7" t="s">
        <v>73</v>
      </c>
      <c r="K8" s="10">
        <v>20</v>
      </c>
      <c r="L8" s="10">
        <v>48</v>
      </c>
      <c r="M8" s="7" t="s">
        <v>73</v>
      </c>
      <c r="N8" s="7" t="s">
        <v>73</v>
      </c>
      <c r="O8" s="10">
        <v>20</v>
      </c>
      <c r="P8" s="10" t="s">
        <v>290</v>
      </c>
      <c r="Q8" s="4" t="s">
        <v>73</v>
      </c>
      <c r="R8" s="4" t="s">
        <v>297</v>
      </c>
      <c r="S8" s="4">
        <v>525.26</v>
      </c>
      <c r="T8" s="34">
        <v>1</v>
      </c>
      <c r="U8" s="4">
        <v>0</v>
      </c>
      <c r="V8" s="4">
        <v>969.93</v>
      </c>
      <c r="W8" s="4">
        <v>739.37</v>
      </c>
      <c r="X8" s="4">
        <v>230.56</v>
      </c>
      <c r="Y8" s="4" t="s">
        <v>73</v>
      </c>
      <c r="Z8" s="4" t="s">
        <v>73</v>
      </c>
      <c r="AA8" s="4" t="s">
        <v>90</v>
      </c>
      <c r="AB8" s="4" t="s">
        <v>90</v>
      </c>
      <c r="AC8" s="4"/>
    </row>
    <row r="9" spans="1:29" x14ac:dyDescent="0.2">
      <c r="A9" s="1" t="s">
        <v>8</v>
      </c>
      <c r="B9" s="1">
        <v>30</v>
      </c>
      <c r="C9" s="3">
        <v>5</v>
      </c>
      <c r="D9" s="10">
        <v>10</v>
      </c>
      <c r="E9" s="10">
        <v>10</v>
      </c>
      <c r="F9" s="10">
        <v>12</v>
      </c>
      <c r="G9" s="10">
        <v>12</v>
      </c>
      <c r="H9" s="10">
        <v>12</v>
      </c>
      <c r="I9" s="7" t="s">
        <v>111</v>
      </c>
      <c r="J9" s="7" t="s">
        <v>73</v>
      </c>
      <c r="K9" s="10">
        <v>160</v>
      </c>
      <c r="L9" s="10">
        <v>480</v>
      </c>
      <c r="M9" s="7" t="s">
        <v>73</v>
      </c>
      <c r="N9" s="7" t="s">
        <v>73</v>
      </c>
      <c r="O9" s="10">
        <v>160</v>
      </c>
      <c r="P9" s="10">
        <v>0</v>
      </c>
      <c r="Q9" s="4" t="s">
        <v>73</v>
      </c>
      <c r="R9" s="4" t="s">
        <v>296</v>
      </c>
      <c r="S9" s="4">
        <v>719.73</v>
      </c>
      <c r="T9" s="34">
        <v>1</v>
      </c>
      <c r="U9" s="4">
        <v>0</v>
      </c>
      <c r="V9" s="4">
        <v>1568.21</v>
      </c>
      <c r="W9" s="4">
        <v>719.73</v>
      </c>
      <c r="X9" s="4">
        <v>848.48</v>
      </c>
      <c r="Y9" s="4" t="s">
        <v>73</v>
      </c>
      <c r="Z9" s="4" t="s">
        <v>73</v>
      </c>
      <c r="AA9" s="4" t="s">
        <v>90</v>
      </c>
      <c r="AB9" s="4" t="s">
        <v>90</v>
      </c>
      <c r="AC9" s="4"/>
    </row>
    <row r="10" spans="1:29" x14ac:dyDescent="0.2">
      <c r="A10" s="1" t="s">
        <v>9</v>
      </c>
      <c r="B10" s="1">
        <v>19</v>
      </c>
      <c r="C10" s="3">
        <v>10</v>
      </c>
      <c r="D10" s="10">
        <v>15</v>
      </c>
      <c r="E10" s="10">
        <v>20</v>
      </c>
      <c r="F10" s="10">
        <v>12</v>
      </c>
      <c r="G10" s="10">
        <v>12</v>
      </c>
      <c r="H10" s="10">
        <v>12</v>
      </c>
      <c r="I10" s="7" t="s">
        <v>324</v>
      </c>
      <c r="J10" s="7" t="s">
        <v>73</v>
      </c>
      <c r="K10" s="10" t="s">
        <v>325</v>
      </c>
      <c r="L10" s="10" t="s">
        <v>326</v>
      </c>
      <c r="M10" s="7" t="s">
        <v>73</v>
      </c>
      <c r="N10" s="7" t="s">
        <v>73</v>
      </c>
      <c r="O10" s="10" t="s">
        <v>327</v>
      </c>
      <c r="P10" s="10" t="s">
        <v>328</v>
      </c>
      <c r="Q10" s="4" t="s">
        <v>73</v>
      </c>
      <c r="R10" s="4" t="s">
        <v>300</v>
      </c>
      <c r="S10" s="4" t="s">
        <v>329</v>
      </c>
      <c r="T10" s="4" t="s">
        <v>330</v>
      </c>
      <c r="U10" s="4" t="s">
        <v>331</v>
      </c>
      <c r="V10" s="4" t="s">
        <v>332</v>
      </c>
      <c r="W10" s="4" t="s">
        <v>333</v>
      </c>
      <c r="X10" s="4" t="s">
        <v>334</v>
      </c>
      <c r="Y10" s="4" t="s">
        <v>73</v>
      </c>
      <c r="Z10" s="4" t="s">
        <v>73</v>
      </c>
      <c r="AA10" s="4" t="s">
        <v>73</v>
      </c>
      <c r="AB10" s="4" t="s">
        <v>90</v>
      </c>
      <c r="AC10" s="4"/>
    </row>
    <row r="11" spans="1:29" x14ac:dyDescent="0.2">
      <c r="A11" s="1" t="s">
        <v>10</v>
      </c>
      <c r="B11" s="1">
        <v>30</v>
      </c>
      <c r="C11" s="3">
        <v>12</v>
      </c>
      <c r="D11" s="10">
        <v>16</v>
      </c>
      <c r="E11" s="10">
        <v>18</v>
      </c>
      <c r="F11" s="9">
        <v>12.5</v>
      </c>
      <c r="G11" s="9">
        <v>12.5</v>
      </c>
      <c r="H11" s="9">
        <v>12.5</v>
      </c>
      <c r="I11" s="7" t="s">
        <v>111</v>
      </c>
      <c r="J11" s="7" t="s">
        <v>73</v>
      </c>
      <c r="K11" s="10">
        <v>30</v>
      </c>
      <c r="L11" s="7" t="s">
        <v>274</v>
      </c>
      <c r="M11" s="7" t="s">
        <v>73</v>
      </c>
      <c r="N11" s="7" t="s">
        <v>73</v>
      </c>
      <c r="O11" s="10">
        <v>21</v>
      </c>
      <c r="P11" s="31" t="s">
        <v>291</v>
      </c>
      <c r="Q11" s="4" t="s">
        <v>73</v>
      </c>
      <c r="R11" s="4" t="s">
        <v>297</v>
      </c>
      <c r="S11" s="4">
        <v>522.86</v>
      </c>
      <c r="T11" s="34">
        <v>1</v>
      </c>
      <c r="U11" s="4">
        <v>0</v>
      </c>
      <c r="V11" s="4">
        <v>1500.07</v>
      </c>
      <c r="W11" s="4">
        <v>1283.45</v>
      </c>
      <c r="X11" s="4">
        <v>213.62</v>
      </c>
      <c r="Y11" s="4" t="s">
        <v>73</v>
      </c>
      <c r="Z11" s="4" t="s">
        <v>73</v>
      </c>
      <c r="AA11" s="4" t="s">
        <v>90</v>
      </c>
      <c r="AB11" s="4" t="s">
        <v>90</v>
      </c>
      <c r="AC11" s="4"/>
    </row>
    <row r="12" spans="1:29" x14ac:dyDescent="0.2">
      <c r="A12" s="1" t="s">
        <v>11</v>
      </c>
      <c r="B12" s="1">
        <v>40</v>
      </c>
      <c r="C12" s="3">
        <v>12</v>
      </c>
      <c r="D12" s="10">
        <v>14</v>
      </c>
      <c r="E12" s="10">
        <v>16</v>
      </c>
      <c r="F12" s="10">
        <v>12</v>
      </c>
      <c r="G12" s="10">
        <v>12</v>
      </c>
      <c r="H12" s="10">
        <v>12</v>
      </c>
      <c r="I12" s="7" t="s">
        <v>111</v>
      </c>
      <c r="J12" s="7" t="s">
        <v>73</v>
      </c>
      <c r="K12" s="10">
        <v>15</v>
      </c>
      <c r="L12" s="7" t="s">
        <v>274</v>
      </c>
      <c r="M12" s="7" t="s">
        <v>73</v>
      </c>
      <c r="N12" s="7" t="s">
        <v>73</v>
      </c>
      <c r="O12" s="10">
        <v>15</v>
      </c>
      <c r="P12" s="10">
        <v>0</v>
      </c>
      <c r="Q12" s="4" t="s">
        <v>90</v>
      </c>
      <c r="R12" s="4" t="s">
        <v>296</v>
      </c>
      <c r="S12" s="4">
        <v>660</v>
      </c>
      <c r="T12" s="34">
        <v>1</v>
      </c>
      <c r="U12" s="4">
        <v>0</v>
      </c>
      <c r="V12" s="4">
        <v>1735.35</v>
      </c>
      <c r="W12" s="4">
        <v>1735.35</v>
      </c>
      <c r="X12" s="4">
        <v>0</v>
      </c>
      <c r="Y12" s="4" t="s">
        <v>73</v>
      </c>
      <c r="Z12" s="4" t="s">
        <v>73</v>
      </c>
      <c r="AA12" s="4" t="s">
        <v>90</v>
      </c>
      <c r="AB12" s="4" t="s">
        <v>90</v>
      </c>
      <c r="AC12" s="4"/>
    </row>
    <row r="13" spans="1:29" x14ac:dyDescent="0.2">
      <c r="A13" s="1" t="s">
        <v>12</v>
      </c>
      <c r="B13" s="1">
        <v>30</v>
      </c>
      <c r="C13" s="3" t="s">
        <v>240</v>
      </c>
      <c r="D13" s="9" t="s">
        <v>241</v>
      </c>
      <c r="E13" s="9" t="s">
        <v>242</v>
      </c>
      <c r="F13" s="10" t="s">
        <v>111</v>
      </c>
      <c r="G13" s="10" t="s">
        <v>111</v>
      </c>
      <c r="H13" s="10" t="s">
        <v>111</v>
      </c>
      <c r="I13" s="32" t="s">
        <v>251</v>
      </c>
      <c r="J13" s="7" t="s">
        <v>73</v>
      </c>
      <c r="K13" s="10">
        <v>51</v>
      </c>
      <c r="L13" s="7" t="s">
        <v>77</v>
      </c>
      <c r="M13" s="7" t="s">
        <v>73</v>
      </c>
      <c r="N13" s="7" t="s">
        <v>73</v>
      </c>
      <c r="O13" s="10">
        <v>51</v>
      </c>
      <c r="P13" s="10">
        <v>0</v>
      </c>
      <c r="Q13" s="4" t="s">
        <v>73</v>
      </c>
      <c r="R13" s="4" t="s">
        <v>296</v>
      </c>
      <c r="S13" s="4">
        <v>639.54999999999995</v>
      </c>
      <c r="T13" s="34">
        <v>1</v>
      </c>
      <c r="U13" s="4">
        <v>0</v>
      </c>
      <c r="V13" s="4">
        <v>1224.1600000000001</v>
      </c>
      <c r="W13" s="4">
        <v>0</v>
      </c>
      <c r="X13" s="4">
        <v>1224.1600000000001</v>
      </c>
      <c r="Y13" s="4" t="s">
        <v>73</v>
      </c>
      <c r="Z13" s="4" t="s">
        <v>73</v>
      </c>
      <c r="AA13" s="4" t="s">
        <v>90</v>
      </c>
      <c r="AB13" s="4" t="s">
        <v>90</v>
      </c>
      <c r="AC13" s="4"/>
    </row>
    <row r="14" spans="1:29" x14ac:dyDescent="0.2">
      <c r="A14" s="1" t="s">
        <v>13</v>
      </c>
      <c r="B14" s="1" t="s">
        <v>111</v>
      </c>
      <c r="C14" s="3" t="s">
        <v>111</v>
      </c>
      <c r="D14" s="10" t="s">
        <v>111</v>
      </c>
      <c r="E14" s="10" t="s">
        <v>111</v>
      </c>
      <c r="F14" s="10" t="s">
        <v>111</v>
      </c>
      <c r="G14" s="10" t="s">
        <v>111</v>
      </c>
      <c r="H14" s="10" t="s">
        <v>111</v>
      </c>
      <c r="I14" s="7" t="s">
        <v>111</v>
      </c>
      <c r="J14" s="7" t="s">
        <v>111</v>
      </c>
      <c r="K14" s="10"/>
      <c r="L14" s="10" t="s">
        <v>111</v>
      </c>
      <c r="M14" s="7" t="s">
        <v>111</v>
      </c>
      <c r="N14" s="7" t="s">
        <v>111</v>
      </c>
      <c r="O14" s="10" t="s">
        <v>111</v>
      </c>
      <c r="P14" s="10" t="s">
        <v>111</v>
      </c>
      <c r="Q14" s="4" t="s">
        <v>111</v>
      </c>
      <c r="R14" s="4" t="s">
        <v>111</v>
      </c>
      <c r="S14" s="4" t="s">
        <v>111</v>
      </c>
      <c r="T14" s="4" t="s">
        <v>111</v>
      </c>
      <c r="U14" s="4" t="s">
        <v>111</v>
      </c>
      <c r="V14" s="4" t="s">
        <v>111</v>
      </c>
      <c r="W14" s="4" t="s">
        <v>111</v>
      </c>
      <c r="X14" s="4" t="s">
        <v>111</v>
      </c>
      <c r="Y14" s="4" t="s">
        <v>111</v>
      </c>
      <c r="Z14" s="4" t="s">
        <v>111</v>
      </c>
      <c r="AA14" s="4" t="s">
        <v>111</v>
      </c>
      <c r="AB14" s="4" t="s">
        <v>111</v>
      </c>
      <c r="AC14" s="4"/>
    </row>
    <row r="15" spans="1:29" x14ac:dyDescent="0.2">
      <c r="A15" s="1" t="s">
        <v>14</v>
      </c>
      <c r="B15" s="1" t="s">
        <v>111</v>
      </c>
      <c r="C15" s="3" t="s">
        <v>111</v>
      </c>
      <c r="D15" s="10" t="s">
        <v>111</v>
      </c>
      <c r="E15" s="10" t="s">
        <v>111</v>
      </c>
      <c r="F15" s="10" t="s">
        <v>111</v>
      </c>
      <c r="G15" s="10" t="s">
        <v>111</v>
      </c>
      <c r="H15" s="10" t="s">
        <v>111</v>
      </c>
      <c r="I15" s="7" t="s">
        <v>111</v>
      </c>
      <c r="J15" s="7" t="s">
        <v>111</v>
      </c>
      <c r="K15" s="10"/>
      <c r="L15" s="10" t="s">
        <v>111</v>
      </c>
      <c r="M15" s="7" t="s">
        <v>111</v>
      </c>
      <c r="N15" s="7" t="s">
        <v>111</v>
      </c>
      <c r="O15" s="10" t="s">
        <v>111</v>
      </c>
      <c r="P15" s="10" t="s">
        <v>111</v>
      </c>
      <c r="Q15" s="4" t="s">
        <v>111</v>
      </c>
      <c r="R15" s="4" t="s">
        <v>111</v>
      </c>
      <c r="S15" s="4" t="s">
        <v>111</v>
      </c>
      <c r="T15" s="4" t="s">
        <v>111</v>
      </c>
      <c r="U15" s="4" t="s">
        <v>111</v>
      </c>
      <c r="V15" s="4" t="s">
        <v>111</v>
      </c>
      <c r="W15" s="4" t="s">
        <v>111</v>
      </c>
      <c r="X15" s="4" t="s">
        <v>111</v>
      </c>
      <c r="Y15" s="4" t="s">
        <v>111</v>
      </c>
      <c r="Z15" s="4" t="s">
        <v>111</v>
      </c>
      <c r="AA15" s="4" t="s">
        <v>111</v>
      </c>
      <c r="AB15" s="4" t="s">
        <v>111</v>
      </c>
      <c r="AC15" s="4"/>
    </row>
    <row r="16" spans="1:29" x14ac:dyDescent="0.2">
      <c r="A16" s="1" t="s">
        <v>15</v>
      </c>
      <c r="B16" s="2" t="s">
        <v>223</v>
      </c>
      <c r="C16" s="3">
        <v>0</v>
      </c>
      <c r="D16" s="10">
        <v>15</v>
      </c>
      <c r="E16" s="10">
        <v>20</v>
      </c>
      <c r="F16" s="10">
        <v>12</v>
      </c>
      <c r="G16" s="7">
        <v>12</v>
      </c>
      <c r="H16" s="7">
        <v>12</v>
      </c>
      <c r="I16" s="32" t="s">
        <v>252</v>
      </c>
      <c r="J16" s="7" t="s">
        <v>73</v>
      </c>
      <c r="K16" s="10">
        <v>0</v>
      </c>
      <c r="L16" s="10">
        <v>182</v>
      </c>
      <c r="M16" s="7" t="s">
        <v>73</v>
      </c>
      <c r="N16" s="7" t="s">
        <v>73</v>
      </c>
      <c r="O16" s="10">
        <v>20</v>
      </c>
      <c r="P16" s="10">
        <v>60</v>
      </c>
      <c r="Q16" s="4" t="s">
        <v>73</v>
      </c>
      <c r="R16" s="4" t="s">
        <v>296</v>
      </c>
      <c r="S16" s="4">
        <v>833.79</v>
      </c>
      <c r="T16" s="34">
        <v>1</v>
      </c>
      <c r="U16" s="4">
        <v>0</v>
      </c>
      <c r="V16" s="4">
        <v>2307.4</v>
      </c>
      <c r="W16" s="4">
        <v>1907.35</v>
      </c>
      <c r="X16" s="4">
        <v>400.05</v>
      </c>
      <c r="Y16" s="4" t="s">
        <v>73</v>
      </c>
      <c r="Z16" s="4" t="s">
        <v>73</v>
      </c>
      <c r="AA16" s="4" t="s">
        <v>90</v>
      </c>
      <c r="AB16" s="4" t="s">
        <v>90</v>
      </c>
      <c r="AC16" s="4"/>
    </row>
    <row r="17" spans="1:29" x14ac:dyDescent="0.2">
      <c r="A17" s="1" t="s">
        <v>16</v>
      </c>
      <c r="B17" s="1">
        <v>30</v>
      </c>
      <c r="C17" s="1" t="s">
        <v>308</v>
      </c>
      <c r="D17" s="31" t="s">
        <v>309</v>
      </c>
      <c r="E17" s="31" t="s">
        <v>310</v>
      </c>
      <c r="F17" s="10">
        <v>0</v>
      </c>
      <c r="G17" s="10">
        <v>0</v>
      </c>
      <c r="H17" s="10">
        <v>0</v>
      </c>
      <c r="I17" s="7" t="s">
        <v>111</v>
      </c>
      <c r="J17" s="32" t="s">
        <v>311</v>
      </c>
      <c r="K17" s="10" t="s">
        <v>312</v>
      </c>
      <c r="L17" s="10" t="s">
        <v>286</v>
      </c>
      <c r="M17" s="7" t="s">
        <v>73</v>
      </c>
      <c r="N17" s="7" t="s">
        <v>73</v>
      </c>
      <c r="O17" s="10" t="s">
        <v>111</v>
      </c>
      <c r="P17" s="10" t="s">
        <v>111</v>
      </c>
      <c r="Q17" s="4" t="s">
        <v>73</v>
      </c>
      <c r="R17" s="27" t="s">
        <v>313</v>
      </c>
      <c r="S17" s="4" t="s">
        <v>314</v>
      </c>
      <c r="T17" s="4" t="s">
        <v>315</v>
      </c>
      <c r="U17" s="4" t="s">
        <v>316</v>
      </c>
      <c r="V17" s="4" t="s">
        <v>317</v>
      </c>
      <c r="W17" s="4" t="s">
        <v>318</v>
      </c>
      <c r="X17" s="4" t="s">
        <v>319</v>
      </c>
      <c r="Y17" s="4" t="s">
        <v>73</v>
      </c>
      <c r="Z17" s="4" t="s">
        <v>73</v>
      </c>
      <c r="AA17" s="4" t="s">
        <v>90</v>
      </c>
      <c r="AB17" s="4" t="s">
        <v>73</v>
      </c>
      <c r="AC17" s="4"/>
    </row>
    <row r="18" spans="1:29" x14ac:dyDescent="0.2">
      <c r="A18" s="2" t="s">
        <v>17</v>
      </c>
      <c r="B18" s="2">
        <v>24</v>
      </c>
      <c r="C18" s="3">
        <v>5</v>
      </c>
      <c r="D18" s="10">
        <v>15</v>
      </c>
      <c r="E18" s="10">
        <v>20</v>
      </c>
      <c r="F18" s="31" t="s">
        <v>246</v>
      </c>
      <c r="G18" s="31" t="s">
        <v>246</v>
      </c>
      <c r="H18" s="31" t="s">
        <v>246</v>
      </c>
      <c r="I18" s="7" t="s">
        <v>111</v>
      </c>
      <c r="J18" s="7" t="s">
        <v>73</v>
      </c>
      <c r="K18" s="10">
        <v>20</v>
      </c>
      <c r="L18" s="10">
        <v>30</v>
      </c>
      <c r="M18" s="7" t="s">
        <v>73</v>
      </c>
      <c r="N18" s="7" t="s">
        <v>73</v>
      </c>
      <c r="O18" s="10" t="s">
        <v>282</v>
      </c>
      <c r="P18" s="10">
        <v>0</v>
      </c>
      <c r="Q18" s="4" t="s">
        <v>73</v>
      </c>
      <c r="R18" s="4" t="s">
        <v>296</v>
      </c>
      <c r="S18" s="4">
        <v>485.4</v>
      </c>
      <c r="T18" s="34">
        <v>1</v>
      </c>
      <c r="U18" s="4">
        <v>0</v>
      </c>
      <c r="V18" s="4">
        <v>813.21</v>
      </c>
      <c r="W18" s="4">
        <v>0</v>
      </c>
      <c r="X18" s="4">
        <v>813.21</v>
      </c>
      <c r="Y18" s="4" t="s">
        <v>73</v>
      </c>
      <c r="Z18" s="4" t="s">
        <v>90</v>
      </c>
      <c r="AA18" s="4" t="s">
        <v>90</v>
      </c>
      <c r="AB18" s="4" t="s">
        <v>90</v>
      </c>
      <c r="AC18" s="4"/>
    </row>
    <row r="19" spans="1:29" x14ac:dyDescent="0.2">
      <c r="A19" s="1" t="s">
        <v>18</v>
      </c>
      <c r="B19" s="1">
        <v>20</v>
      </c>
      <c r="C19" s="3">
        <v>12</v>
      </c>
      <c r="D19" s="10">
        <f>112/8</f>
        <v>14</v>
      </c>
      <c r="E19" s="10">
        <f>128/8</f>
        <v>16</v>
      </c>
      <c r="F19" s="10">
        <v>12</v>
      </c>
      <c r="G19" s="10">
        <v>12</v>
      </c>
      <c r="H19" s="10">
        <v>12</v>
      </c>
      <c r="I19" s="32" t="s">
        <v>89</v>
      </c>
      <c r="J19" s="7" t="s">
        <v>73</v>
      </c>
      <c r="K19" s="10">
        <f>128/8</f>
        <v>16</v>
      </c>
      <c r="L19" s="10">
        <f>480/8</f>
        <v>60</v>
      </c>
      <c r="M19" s="7" t="s">
        <v>73</v>
      </c>
      <c r="N19" s="7" t="s">
        <v>73</v>
      </c>
      <c r="O19" s="10">
        <f>128/8</f>
        <v>16</v>
      </c>
      <c r="P19" s="10">
        <v>0</v>
      </c>
      <c r="Q19" s="4" t="s">
        <v>73</v>
      </c>
      <c r="R19" s="4" t="s">
        <v>296</v>
      </c>
      <c r="S19" s="4">
        <v>684.31</v>
      </c>
      <c r="T19" s="4">
        <v>100</v>
      </c>
      <c r="U19" s="4">
        <v>0</v>
      </c>
      <c r="V19" s="4">
        <v>1893.85</v>
      </c>
      <c r="W19" s="4">
        <v>684.31</v>
      </c>
      <c r="X19" s="4">
        <v>1209.54</v>
      </c>
      <c r="Y19" s="4" t="s">
        <v>73</v>
      </c>
      <c r="Z19" s="4" t="s">
        <v>90</v>
      </c>
      <c r="AA19" s="4" t="s">
        <v>90</v>
      </c>
      <c r="AB19" s="4" t="s">
        <v>90</v>
      </c>
      <c r="AC19" s="4"/>
    </row>
    <row r="20" spans="1:29" x14ac:dyDescent="0.2">
      <c r="A20" s="1" t="s">
        <v>19</v>
      </c>
      <c r="B20" s="1">
        <v>20</v>
      </c>
      <c r="C20" s="3">
        <v>10</v>
      </c>
      <c r="D20" s="10">
        <v>10</v>
      </c>
      <c r="E20" s="10">
        <v>15</v>
      </c>
      <c r="F20" s="10">
        <v>12</v>
      </c>
      <c r="G20" s="10">
        <v>12</v>
      </c>
      <c r="H20" s="10">
        <v>12</v>
      </c>
      <c r="I20" s="7" t="s">
        <v>111</v>
      </c>
      <c r="J20" s="7" t="s">
        <v>90</v>
      </c>
      <c r="K20" s="10">
        <v>0</v>
      </c>
      <c r="L20" s="10">
        <v>60</v>
      </c>
      <c r="M20" s="7" t="s">
        <v>73</v>
      </c>
      <c r="N20" s="7" t="s">
        <v>73</v>
      </c>
      <c r="O20" s="10">
        <v>20</v>
      </c>
      <c r="P20" s="10">
        <v>0</v>
      </c>
      <c r="Q20" s="4" t="s">
        <v>73</v>
      </c>
      <c r="R20" s="4" t="s">
        <v>296</v>
      </c>
      <c r="S20" s="4">
        <v>851.9</v>
      </c>
      <c r="T20" s="34">
        <v>1</v>
      </c>
      <c r="U20" s="4">
        <v>0</v>
      </c>
      <c r="V20" s="4">
        <v>2277.0300000000002</v>
      </c>
      <c r="W20" s="4">
        <v>851.9</v>
      </c>
      <c r="X20" s="4">
        <v>1425.13</v>
      </c>
      <c r="Y20" s="4" t="s">
        <v>73</v>
      </c>
      <c r="Z20" s="4" t="s">
        <v>73</v>
      </c>
      <c r="AA20" s="4" t="s">
        <v>90</v>
      </c>
      <c r="AB20" s="4" t="s">
        <v>90</v>
      </c>
      <c r="AC20" s="4"/>
    </row>
    <row r="21" spans="1:29" x14ac:dyDescent="0.2">
      <c r="A21" s="1" t="s">
        <v>20</v>
      </c>
      <c r="B21" s="1">
        <v>20</v>
      </c>
      <c r="C21" s="3">
        <v>10</v>
      </c>
      <c r="D21" s="10">
        <v>15</v>
      </c>
      <c r="E21" s="10">
        <v>20</v>
      </c>
      <c r="F21" s="10">
        <v>12</v>
      </c>
      <c r="G21" s="10">
        <v>12</v>
      </c>
      <c r="H21" s="10">
        <v>12</v>
      </c>
      <c r="I21" s="7" t="s">
        <v>111</v>
      </c>
      <c r="J21" s="7" t="s">
        <v>73</v>
      </c>
      <c r="K21" s="31" t="s">
        <v>266</v>
      </c>
      <c r="L21" s="10">
        <v>60</v>
      </c>
      <c r="M21" s="7" t="s">
        <v>73</v>
      </c>
      <c r="N21" s="7" t="s">
        <v>73</v>
      </c>
      <c r="O21" s="10" t="s">
        <v>283</v>
      </c>
      <c r="P21" s="10">
        <v>0</v>
      </c>
      <c r="Q21" s="4" t="s">
        <v>90</v>
      </c>
      <c r="R21" s="4" t="s">
        <v>297</v>
      </c>
      <c r="S21" s="4">
        <v>571.11</v>
      </c>
      <c r="T21" s="34">
        <v>1</v>
      </c>
      <c r="U21" s="4">
        <v>0</v>
      </c>
      <c r="V21" s="4">
        <v>1507.68</v>
      </c>
      <c r="W21" s="4">
        <v>572.11</v>
      </c>
      <c r="X21" s="4">
        <v>935.57</v>
      </c>
      <c r="Y21" s="4" t="s">
        <v>73</v>
      </c>
      <c r="Z21" s="4" t="s">
        <v>73</v>
      </c>
      <c r="AA21" s="4" t="s">
        <v>90</v>
      </c>
      <c r="AB21" s="4" t="s">
        <v>90</v>
      </c>
      <c r="AC21" s="4"/>
    </row>
    <row r="22" spans="1:29" x14ac:dyDescent="0.2">
      <c r="A22" s="1" t="s">
        <v>21</v>
      </c>
      <c r="B22" s="1">
        <v>20</v>
      </c>
      <c r="C22" s="3">
        <v>10</v>
      </c>
      <c r="D22" s="10">
        <v>12</v>
      </c>
      <c r="E22" s="10">
        <v>15</v>
      </c>
      <c r="F22" s="10">
        <v>9</v>
      </c>
      <c r="G22" s="10">
        <v>9</v>
      </c>
      <c r="H22" s="10">
        <v>9</v>
      </c>
      <c r="I22" s="32" t="s">
        <v>253</v>
      </c>
      <c r="J22" s="7" t="s">
        <v>73</v>
      </c>
      <c r="K22" s="10">
        <v>42</v>
      </c>
      <c r="L22" s="10" t="s">
        <v>320</v>
      </c>
      <c r="M22" s="7" t="s">
        <v>73</v>
      </c>
      <c r="N22" s="7" t="s">
        <v>73</v>
      </c>
      <c r="O22" s="10">
        <v>42</v>
      </c>
      <c r="P22" s="10">
        <v>0</v>
      </c>
      <c r="Q22" s="4" t="s">
        <v>73</v>
      </c>
      <c r="R22" s="27" t="s">
        <v>298</v>
      </c>
      <c r="S22" s="4" t="s">
        <v>111</v>
      </c>
      <c r="T22" s="4" t="s">
        <v>304</v>
      </c>
      <c r="U22" s="4" t="s">
        <v>305</v>
      </c>
      <c r="V22" s="4" t="s">
        <v>111</v>
      </c>
      <c r="W22" s="4" t="s">
        <v>111</v>
      </c>
      <c r="X22" s="4">
        <v>100</v>
      </c>
      <c r="Y22" s="4" t="s">
        <v>73</v>
      </c>
      <c r="Z22" s="4" t="s">
        <v>73</v>
      </c>
      <c r="AA22" s="4" t="s">
        <v>73</v>
      </c>
      <c r="AB22" s="4" t="s">
        <v>90</v>
      </c>
      <c r="AC22" s="4"/>
    </row>
    <row r="23" spans="1:29" x14ac:dyDescent="0.2">
      <c r="A23" s="1" t="s">
        <v>22</v>
      </c>
      <c r="B23" s="1">
        <v>30</v>
      </c>
      <c r="C23" s="3" t="s">
        <v>226</v>
      </c>
      <c r="D23" s="31" t="s">
        <v>232</v>
      </c>
      <c r="E23" s="31" t="s">
        <v>239</v>
      </c>
      <c r="F23" s="10" t="s">
        <v>111</v>
      </c>
      <c r="G23" s="10" t="s">
        <v>111</v>
      </c>
      <c r="H23" s="10" t="s">
        <v>111</v>
      </c>
      <c r="I23" s="7" t="s">
        <v>111</v>
      </c>
      <c r="J23" s="7" t="s">
        <v>73</v>
      </c>
      <c r="K23" s="10" t="s">
        <v>267</v>
      </c>
      <c r="L23" s="7" t="s">
        <v>77</v>
      </c>
      <c r="M23" s="7" t="s">
        <v>73</v>
      </c>
      <c r="N23" s="7" t="s">
        <v>73</v>
      </c>
      <c r="O23" s="10" t="s">
        <v>284</v>
      </c>
      <c r="P23" s="10">
        <v>0</v>
      </c>
      <c r="Q23" s="4" t="s">
        <v>73</v>
      </c>
      <c r="R23" s="4" t="s">
        <v>299</v>
      </c>
      <c r="S23" s="4">
        <v>704.6</v>
      </c>
      <c r="T23" s="4">
        <v>648.30999999999995</v>
      </c>
      <c r="U23" s="4">
        <v>56.38</v>
      </c>
      <c r="V23" s="4">
        <v>1875</v>
      </c>
      <c r="W23" s="4">
        <v>1725</v>
      </c>
      <c r="X23" s="4">
        <v>150</v>
      </c>
      <c r="Y23" s="4" t="s">
        <v>73</v>
      </c>
      <c r="Z23" s="4" t="s">
        <v>73</v>
      </c>
      <c r="AA23" s="4" t="s">
        <v>90</v>
      </c>
      <c r="AB23" s="4" t="s">
        <v>73</v>
      </c>
      <c r="AC23" s="4"/>
    </row>
    <row r="24" spans="1:29" x14ac:dyDescent="0.2">
      <c r="A24" s="1" t="s">
        <v>23</v>
      </c>
      <c r="B24" s="1">
        <v>20</v>
      </c>
      <c r="C24" s="3">
        <v>5</v>
      </c>
      <c r="D24" s="10">
        <v>15</v>
      </c>
      <c r="E24" s="10">
        <v>15</v>
      </c>
      <c r="F24" s="10">
        <v>12</v>
      </c>
      <c r="G24" s="10">
        <v>12</v>
      </c>
      <c r="H24" s="10">
        <v>12</v>
      </c>
      <c r="I24" s="7" t="s">
        <v>111</v>
      </c>
      <c r="J24" s="7" t="s">
        <v>73</v>
      </c>
      <c r="K24" s="10">
        <v>5</v>
      </c>
      <c r="L24" s="10" t="s">
        <v>275</v>
      </c>
      <c r="M24" s="7" t="s">
        <v>90</v>
      </c>
      <c r="N24" s="7" t="s">
        <v>73</v>
      </c>
      <c r="O24" s="10" t="s">
        <v>285</v>
      </c>
      <c r="P24" s="31" t="s">
        <v>292</v>
      </c>
      <c r="Q24" s="4" t="s">
        <v>73</v>
      </c>
      <c r="R24" s="4" t="s">
        <v>296</v>
      </c>
      <c r="S24" s="4">
        <v>473.87</v>
      </c>
      <c r="T24" s="34">
        <v>1</v>
      </c>
      <c r="U24" s="4">
        <v>0</v>
      </c>
      <c r="V24" s="4">
        <v>697.8</v>
      </c>
      <c r="W24" s="4">
        <v>0</v>
      </c>
      <c r="X24" s="4">
        <v>697.8</v>
      </c>
      <c r="Y24" s="4" t="s">
        <v>73</v>
      </c>
      <c r="Z24" s="4" t="s">
        <v>73</v>
      </c>
      <c r="AA24" s="4" t="s">
        <v>90</v>
      </c>
      <c r="AB24" s="4" t="s">
        <v>73</v>
      </c>
      <c r="AC24" s="4"/>
    </row>
    <row r="25" spans="1:29" x14ac:dyDescent="0.2">
      <c r="A25" s="1" t="s">
        <v>24</v>
      </c>
      <c r="B25" s="1">
        <v>35</v>
      </c>
      <c r="C25" s="3" t="s">
        <v>227</v>
      </c>
      <c r="D25" s="31" t="s">
        <v>233</v>
      </c>
      <c r="E25" s="32" t="s">
        <v>238</v>
      </c>
      <c r="F25" s="10" t="s">
        <v>111</v>
      </c>
      <c r="G25" s="10" t="s">
        <v>111</v>
      </c>
      <c r="H25" s="10" t="s">
        <v>111</v>
      </c>
      <c r="I25" s="7" t="s">
        <v>254</v>
      </c>
      <c r="J25" s="7" t="s">
        <v>73</v>
      </c>
      <c r="K25" s="10" t="s">
        <v>268</v>
      </c>
      <c r="L25" s="7">
        <v>0</v>
      </c>
      <c r="M25" s="7" t="s">
        <v>73</v>
      </c>
      <c r="N25" s="7" t="s">
        <v>73</v>
      </c>
      <c r="O25" s="9" t="s">
        <v>286</v>
      </c>
      <c r="P25" s="10">
        <v>0</v>
      </c>
      <c r="Q25" s="4" t="s">
        <v>73</v>
      </c>
      <c r="R25" s="4" t="s">
        <v>297</v>
      </c>
      <c r="S25" s="27" t="s">
        <v>301</v>
      </c>
      <c r="T25" s="34">
        <v>1</v>
      </c>
      <c r="U25" s="4">
        <v>0</v>
      </c>
      <c r="V25" s="4" t="s">
        <v>111</v>
      </c>
      <c r="W25" s="4" t="s">
        <v>111</v>
      </c>
      <c r="X25" s="4" t="s">
        <v>111</v>
      </c>
      <c r="Y25" s="4" t="s">
        <v>73</v>
      </c>
      <c r="Z25" s="4" t="s">
        <v>73</v>
      </c>
      <c r="AA25" s="4" t="s">
        <v>90</v>
      </c>
      <c r="AB25" s="4" t="s">
        <v>90</v>
      </c>
      <c r="AC25" s="4"/>
    </row>
    <row r="26" spans="1:29" x14ac:dyDescent="0.2">
      <c r="A26" s="1" t="s">
        <v>25</v>
      </c>
      <c r="B26" s="1">
        <v>30</v>
      </c>
      <c r="C26" s="3">
        <v>10</v>
      </c>
      <c r="D26" s="10">
        <v>15</v>
      </c>
      <c r="E26" s="10">
        <v>20</v>
      </c>
      <c r="F26" s="10">
        <v>10</v>
      </c>
      <c r="G26" s="10">
        <v>10</v>
      </c>
      <c r="H26" s="10">
        <v>10</v>
      </c>
      <c r="I26" s="32" t="s">
        <v>255</v>
      </c>
      <c r="J26" s="7" t="s">
        <v>73</v>
      </c>
      <c r="K26" s="10">
        <v>30</v>
      </c>
      <c r="L26" s="7" t="s">
        <v>274</v>
      </c>
      <c r="M26" s="7" t="s">
        <v>73</v>
      </c>
      <c r="N26" s="7" t="s">
        <v>73</v>
      </c>
      <c r="O26" s="10" t="s">
        <v>285</v>
      </c>
      <c r="P26" s="10">
        <v>0</v>
      </c>
      <c r="Q26" s="4" t="s">
        <v>73</v>
      </c>
      <c r="R26" s="4" t="s">
        <v>300</v>
      </c>
      <c r="S26" s="4">
        <v>558.20000000000005</v>
      </c>
      <c r="T26" s="34">
        <v>1</v>
      </c>
      <c r="U26" s="4">
        <v>0</v>
      </c>
      <c r="V26" s="4">
        <v>1549.7</v>
      </c>
      <c r="W26" s="4">
        <v>1301.83</v>
      </c>
      <c r="X26" s="4">
        <v>247.87</v>
      </c>
      <c r="Y26" s="4" t="s">
        <v>73</v>
      </c>
      <c r="Z26" s="4" t="s">
        <v>73</v>
      </c>
      <c r="AA26" s="4" t="s">
        <v>90</v>
      </c>
      <c r="AB26" s="4" t="s">
        <v>90</v>
      </c>
      <c r="AC26" s="4"/>
    </row>
    <row r="27" spans="1:29" x14ac:dyDescent="0.2">
      <c r="A27" s="1" t="s">
        <v>26</v>
      </c>
      <c r="B27" s="1">
        <v>28</v>
      </c>
      <c r="C27" s="3" t="s">
        <v>228</v>
      </c>
      <c r="D27" s="10" t="s">
        <v>234</v>
      </c>
      <c r="E27" s="7" t="s">
        <v>237</v>
      </c>
      <c r="F27" s="10" t="s">
        <v>111</v>
      </c>
      <c r="G27" s="10" t="s">
        <v>111</v>
      </c>
      <c r="H27" s="10" t="s">
        <v>111</v>
      </c>
      <c r="I27" s="32" t="s">
        <v>256</v>
      </c>
      <c r="J27" s="7" t="s">
        <v>73</v>
      </c>
      <c r="K27" s="10" t="s">
        <v>269</v>
      </c>
      <c r="L27" s="7" t="s">
        <v>77</v>
      </c>
      <c r="M27" s="7" t="s">
        <v>73</v>
      </c>
      <c r="N27" s="7" t="s">
        <v>73</v>
      </c>
      <c r="O27" s="10">
        <v>13</v>
      </c>
      <c r="P27" s="10">
        <v>0</v>
      </c>
      <c r="Q27" s="4" t="s">
        <v>73</v>
      </c>
      <c r="R27" s="4" t="s">
        <v>297</v>
      </c>
      <c r="S27" s="4">
        <v>515.84</v>
      </c>
      <c r="T27" s="4">
        <v>444.28</v>
      </c>
      <c r="U27" s="4">
        <v>71.56</v>
      </c>
      <c r="V27" s="4">
        <v>1376.17</v>
      </c>
      <c r="W27" s="4">
        <v>1043.3900000000001</v>
      </c>
      <c r="X27" s="4">
        <v>332.78</v>
      </c>
      <c r="Y27" s="4" t="s">
        <v>73</v>
      </c>
      <c r="Z27" s="4" t="s">
        <v>73</v>
      </c>
      <c r="AA27" s="4" t="s">
        <v>90</v>
      </c>
      <c r="AB27" s="4" t="s">
        <v>73</v>
      </c>
      <c r="AC27" s="4"/>
    </row>
    <row r="28" spans="1:29" x14ac:dyDescent="0.2">
      <c r="A28" s="1" t="s">
        <v>27</v>
      </c>
      <c r="B28" s="1">
        <v>35</v>
      </c>
      <c r="C28" s="3">
        <v>10</v>
      </c>
      <c r="D28" s="10">
        <v>12</v>
      </c>
      <c r="E28" s="10">
        <v>15</v>
      </c>
      <c r="F28" s="10">
        <v>10</v>
      </c>
      <c r="G28" s="10">
        <v>10</v>
      </c>
      <c r="H28" s="10">
        <v>10</v>
      </c>
      <c r="I28" s="7" t="s">
        <v>111</v>
      </c>
      <c r="J28" s="7" t="s">
        <v>73</v>
      </c>
      <c r="K28" s="10">
        <v>5</v>
      </c>
      <c r="L28" s="10">
        <v>5</v>
      </c>
      <c r="M28" s="7" t="s">
        <v>90</v>
      </c>
      <c r="N28" s="7" t="s">
        <v>90</v>
      </c>
      <c r="O28" s="10" t="s">
        <v>77</v>
      </c>
      <c r="P28" s="10">
        <v>0</v>
      </c>
      <c r="Q28" s="4" t="s">
        <v>73</v>
      </c>
      <c r="R28" s="4" t="s">
        <v>297</v>
      </c>
      <c r="S28" s="4">
        <v>456.67</v>
      </c>
      <c r="T28" s="34">
        <v>1</v>
      </c>
      <c r="U28" s="4">
        <v>0</v>
      </c>
      <c r="V28" s="4" t="s">
        <v>111</v>
      </c>
      <c r="W28" s="4">
        <v>456.67</v>
      </c>
      <c r="X28" s="4">
        <v>352.74</v>
      </c>
      <c r="Y28" s="4" t="s">
        <v>73</v>
      </c>
      <c r="Z28" s="4" t="s">
        <v>73</v>
      </c>
      <c r="AA28" s="4" t="s">
        <v>90</v>
      </c>
      <c r="AB28" s="4" t="s">
        <v>90</v>
      </c>
      <c r="AC28" s="4"/>
    </row>
    <row r="29" spans="1:29" x14ac:dyDescent="0.2">
      <c r="A29" s="1" t="s">
        <v>28</v>
      </c>
      <c r="B29" s="1" t="s">
        <v>111</v>
      </c>
      <c r="C29" s="3" t="s">
        <v>111</v>
      </c>
      <c r="D29" s="9" t="s">
        <v>111</v>
      </c>
      <c r="E29" s="10" t="s">
        <v>111</v>
      </c>
      <c r="F29" s="10" t="s">
        <v>111</v>
      </c>
      <c r="G29" s="10" t="s">
        <v>111</v>
      </c>
      <c r="H29" s="10" t="s">
        <v>111</v>
      </c>
      <c r="I29" s="7" t="s">
        <v>111</v>
      </c>
      <c r="J29" s="7" t="s">
        <v>111</v>
      </c>
      <c r="K29" s="10" t="s">
        <v>111</v>
      </c>
      <c r="L29" s="10" t="s">
        <v>111</v>
      </c>
      <c r="M29" s="7" t="s">
        <v>111</v>
      </c>
      <c r="N29" s="7" t="s">
        <v>111</v>
      </c>
      <c r="O29" s="10" t="s">
        <v>111</v>
      </c>
      <c r="P29" s="10" t="s">
        <v>111</v>
      </c>
      <c r="Q29" s="4" t="s">
        <v>73</v>
      </c>
      <c r="R29" s="4" t="s">
        <v>111</v>
      </c>
      <c r="S29" s="4" t="s">
        <v>111</v>
      </c>
      <c r="T29" s="34" t="s">
        <v>111</v>
      </c>
      <c r="U29" s="4" t="s">
        <v>111</v>
      </c>
      <c r="V29" s="4" t="s">
        <v>111</v>
      </c>
      <c r="W29" s="4" t="s">
        <v>111</v>
      </c>
      <c r="X29" s="4" t="s">
        <v>111</v>
      </c>
      <c r="Y29" s="4" t="s">
        <v>111</v>
      </c>
      <c r="Z29" s="4" t="s">
        <v>111</v>
      </c>
      <c r="AA29" s="4" t="s">
        <v>111</v>
      </c>
      <c r="AB29" s="4" t="s">
        <v>111</v>
      </c>
      <c r="AC29" s="4"/>
    </row>
    <row r="30" spans="1:29" x14ac:dyDescent="0.2">
      <c r="A30" s="1" t="s">
        <v>29</v>
      </c>
      <c r="B30" s="1">
        <v>20</v>
      </c>
      <c r="C30" s="3">
        <v>8</v>
      </c>
      <c r="D30" s="10">
        <v>12</v>
      </c>
      <c r="E30" s="10">
        <v>12</v>
      </c>
      <c r="F30" s="10">
        <v>10</v>
      </c>
      <c r="G30" s="10">
        <v>10</v>
      </c>
      <c r="H30" s="10">
        <v>10</v>
      </c>
      <c r="I30" s="32" t="s">
        <v>89</v>
      </c>
      <c r="J30" s="7" t="s">
        <v>73</v>
      </c>
      <c r="K30" s="10">
        <v>30</v>
      </c>
      <c r="L30" s="9" t="s">
        <v>276</v>
      </c>
      <c r="M30" s="7" t="s">
        <v>73</v>
      </c>
      <c r="N30" s="7" t="s">
        <v>73</v>
      </c>
      <c r="O30" s="10" t="s">
        <v>280</v>
      </c>
      <c r="P30" s="10">
        <v>0</v>
      </c>
      <c r="Q30" s="4" t="s">
        <v>73</v>
      </c>
      <c r="R30" s="4" t="s">
        <v>297</v>
      </c>
      <c r="S30" s="4">
        <v>550.87</v>
      </c>
      <c r="T30" s="34">
        <v>1</v>
      </c>
      <c r="U30" s="4">
        <v>0</v>
      </c>
      <c r="V30" s="4">
        <v>1037.44</v>
      </c>
      <c r="W30" s="27" t="s">
        <v>306</v>
      </c>
      <c r="X30" s="4" t="s">
        <v>307</v>
      </c>
      <c r="Y30" s="4" t="s">
        <v>73</v>
      </c>
      <c r="Z30" s="4" t="s">
        <v>73</v>
      </c>
      <c r="AA30" s="4" t="s">
        <v>73</v>
      </c>
      <c r="AB30" s="4" t="s">
        <v>90</v>
      </c>
      <c r="AC30" s="4"/>
    </row>
    <row r="31" spans="1:29" x14ac:dyDescent="0.2">
      <c r="A31" s="1" t="s">
        <v>30</v>
      </c>
      <c r="B31" s="1">
        <v>40</v>
      </c>
      <c r="C31" s="3">
        <v>10</v>
      </c>
      <c r="D31" s="10">
        <v>12</v>
      </c>
      <c r="E31" s="10">
        <v>15</v>
      </c>
      <c r="F31" s="10">
        <v>12</v>
      </c>
      <c r="G31" s="10">
        <v>12</v>
      </c>
      <c r="H31" s="10">
        <v>12</v>
      </c>
      <c r="I31" s="32" t="s">
        <v>89</v>
      </c>
      <c r="J31" s="7" t="s">
        <v>73</v>
      </c>
      <c r="K31" s="10">
        <v>0</v>
      </c>
      <c r="L31" s="10">
        <v>15</v>
      </c>
      <c r="M31" s="7" t="s">
        <v>73</v>
      </c>
      <c r="N31" s="7" t="s">
        <v>73</v>
      </c>
      <c r="O31" s="10">
        <v>15</v>
      </c>
      <c r="P31" s="7">
        <v>15.63</v>
      </c>
      <c r="Q31" s="4" t="s">
        <v>73</v>
      </c>
      <c r="R31" s="4" t="s">
        <v>296</v>
      </c>
      <c r="S31" s="4">
        <v>545.92999999999995</v>
      </c>
      <c r="T31" s="34">
        <v>1</v>
      </c>
      <c r="U31" s="4">
        <v>0</v>
      </c>
      <c r="V31" s="4">
        <v>1522.42</v>
      </c>
      <c r="W31" s="4">
        <v>545.92999999999995</v>
      </c>
      <c r="X31" s="4">
        <v>976.49</v>
      </c>
      <c r="Y31" s="4" t="s">
        <v>73</v>
      </c>
      <c r="Z31" s="4" t="s">
        <v>73</v>
      </c>
      <c r="AA31" s="4" t="s">
        <v>73</v>
      </c>
      <c r="AB31" s="4" t="s">
        <v>73</v>
      </c>
      <c r="AC31" s="4"/>
    </row>
    <row r="32" spans="1:29" x14ac:dyDescent="0.2">
      <c r="A32" s="1" t="s">
        <v>31</v>
      </c>
      <c r="B32" s="1">
        <v>30</v>
      </c>
      <c r="C32" s="3">
        <v>12</v>
      </c>
      <c r="D32" s="10">
        <v>12</v>
      </c>
      <c r="E32" s="9">
        <v>15</v>
      </c>
      <c r="F32" s="10">
        <v>12</v>
      </c>
      <c r="G32" s="10">
        <v>12</v>
      </c>
      <c r="H32" s="10">
        <f>1.25*12</f>
        <v>15</v>
      </c>
      <c r="I32" s="32" t="s">
        <v>257</v>
      </c>
      <c r="J32" s="7" t="s">
        <v>73</v>
      </c>
      <c r="K32" s="10">
        <v>24</v>
      </c>
      <c r="L32" s="10">
        <v>30</v>
      </c>
      <c r="M32" s="7" t="s">
        <v>90</v>
      </c>
      <c r="N32" s="7" t="s">
        <v>73</v>
      </c>
      <c r="O32" s="10">
        <v>21</v>
      </c>
      <c r="P32" s="10">
        <v>30</v>
      </c>
      <c r="Q32" s="4" t="s">
        <v>73</v>
      </c>
      <c r="R32" s="4" t="s">
        <v>300</v>
      </c>
      <c r="S32" s="4" t="s">
        <v>302</v>
      </c>
      <c r="T32" s="34">
        <v>1</v>
      </c>
      <c r="U32" s="4">
        <v>0</v>
      </c>
      <c r="V32" s="4" t="s">
        <v>111</v>
      </c>
      <c r="W32" s="4" t="s">
        <v>111</v>
      </c>
      <c r="X32" s="4" t="s">
        <v>111</v>
      </c>
      <c r="Y32" s="4" t="s">
        <v>73</v>
      </c>
      <c r="Z32" s="4" t="s">
        <v>73</v>
      </c>
      <c r="AA32" s="4" t="s">
        <v>90</v>
      </c>
      <c r="AB32" s="4" t="s">
        <v>90</v>
      </c>
      <c r="AC32" s="4"/>
    </row>
    <row r="33" spans="1:29" x14ac:dyDescent="0.2">
      <c r="A33" s="1" t="s">
        <v>32</v>
      </c>
      <c r="B33" s="1">
        <v>20</v>
      </c>
      <c r="C33" s="3">
        <v>5</v>
      </c>
      <c r="D33" s="10">
        <v>15</v>
      </c>
      <c r="E33" s="10">
        <v>18</v>
      </c>
      <c r="F33" s="10">
        <v>12</v>
      </c>
      <c r="G33" s="10">
        <v>12</v>
      </c>
      <c r="H33" s="10">
        <v>12</v>
      </c>
      <c r="I33" s="7" t="s">
        <v>111</v>
      </c>
      <c r="J33" s="7" t="s">
        <v>73</v>
      </c>
      <c r="K33" s="10">
        <v>5</v>
      </c>
      <c r="L33" s="10">
        <v>60</v>
      </c>
      <c r="M33" s="7" t="s">
        <v>73</v>
      </c>
      <c r="N33" s="7" t="s">
        <v>73</v>
      </c>
      <c r="O33" s="10" t="s">
        <v>287</v>
      </c>
      <c r="P33" s="10">
        <v>0</v>
      </c>
      <c r="Q33" s="4" t="s">
        <v>73</v>
      </c>
      <c r="R33" s="4" t="s">
        <v>296</v>
      </c>
      <c r="S33" s="4">
        <v>555.66</v>
      </c>
      <c r="T33" s="34">
        <v>1</v>
      </c>
      <c r="U33" s="4">
        <v>0</v>
      </c>
      <c r="V33" s="4">
        <v>960.47</v>
      </c>
      <c r="W33" s="4">
        <v>555.66</v>
      </c>
      <c r="X33" s="4">
        <v>404.81</v>
      </c>
      <c r="Y33" s="4" t="s">
        <v>73</v>
      </c>
      <c r="Z33" s="4" t="s">
        <v>73</v>
      </c>
      <c r="AA33" s="4" t="s">
        <v>90</v>
      </c>
      <c r="AB33" s="4" t="s">
        <v>90</v>
      </c>
      <c r="AC33" s="4"/>
    </row>
    <row r="34" spans="1:29" x14ac:dyDescent="0.2">
      <c r="A34" s="1" t="s">
        <v>33</v>
      </c>
      <c r="B34" s="1">
        <v>32</v>
      </c>
      <c r="C34" s="3">
        <v>5</v>
      </c>
      <c r="D34" s="10">
        <v>10</v>
      </c>
      <c r="E34" s="10">
        <v>15</v>
      </c>
      <c r="F34" s="10">
        <v>6</v>
      </c>
      <c r="G34" s="10">
        <v>6</v>
      </c>
      <c r="H34" s="10">
        <v>6</v>
      </c>
      <c r="I34" s="7" t="s">
        <v>111</v>
      </c>
      <c r="J34" s="7" t="s">
        <v>73</v>
      </c>
      <c r="K34" s="10">
        <v>25</v>
      </c>
      <c r="L34" s="10">
        <v>25</v>
      </c>
      <c r="M34" s="7" t="s">
        <v>73</v>
      </c>
      <c r="N34" s="7" t="s">
        <v>73</v>
      </c>
      <c r="O34" s="31" t="s">
        <v>284</v>
      </c>
      <c r="P34" s="10">
        <v>25</v>
      </c>
      <c r="Q34" s="4" t="s">
        <v>73</v>
      </c>
      <c r="R34" s="4" t="s">
        <v>297</v>
      </c>
      <c r="S34" s="4">
        <v>510</v>
      </c>
      <c r="T34" s="4">
        <v>459</v>
      </c>
      <c r="U34" s="4">
        <v>51</v>
      </c>
      <c r="V34" s="4">
        <v>1313</v>
      </c>
      <c r="W34" s="4">
        <v>1178</v>
      </c>
      <c r="X34" s="4">
        <f>1313-1178</f>
        <v>135</v>
      </c>
      <c r="Y34" s="4" t="s">
        <v>73</v>
      </c>
      <c r="Z34" s="4" t="s">
        <v>73</v>
      </c>
      <c r="AA34" s="4" t="s">
        <v>90</v>
      </c>
      <c r="AB34" s="4" t="s">
        <v>90</v>
      </c>
      <c r="AC34" s="4"/>
    </row>
    <row r="35" spans="1:29" x14ac:dyDescent="0.2">
      <c r="A35" s="1" t="s">
        <v>34</v>
      </c>
      <c r="B35" s="1">
        <v>30</v>
      </c>
      <c r="C35" s="3">
        <v>10</v>
      </c>
      <c r="D35" s="10">
        <v>15</v>
      </c>
      <c r="E35" s="10">
        <v>15</v>
      </c>
      <c r="F35" s="10">
        <v>6</v>
      </c>
      <c r="G35" s="10">
        <v>12</v>
      </c>
      <c r="H35" s="10">
        <v>12</v>
      </c>
      <c r="I35" s="32" t="s">
        <v>258</v>
      </c>
      <c r="J35" s="7" t="s">
        <v>73</v>
      </c>
      <c r="K35" s="10">
        <v>20</v>
      </c>
      <c r="L35" s="10">
        <v>90</v>
      </c>
      <c r="M35" s="7" t="s">
        <v>73</v>
      </c>
      <c r="N35" s="7" t="s">
        <v>73</v>
      </c>
      <c r="O35" s="31" t="s">
        <v>279</v>
      </c>
      <c r="P35" s="10">
        <v>0</v>
      </c>
      <c r="Q35" s="4" t="s">
        <v>73</v>
      </c>
      <c r="R35" s="4" t="s">
        <v>296</v>
      </c>
      <c r="S35" s="4">
        <v>675</v>
      </c>
      <c r="T35" s="34">
        <v>1</v>
      </c>
      <c r="U35" s="4">
        <v>0</v>
      </c>
      <c r="V35" s="4">
        <v>1521.72</v>
      </c>
      <c r="W35" s="4">
        <v>1044.58</v>
      </c>
      <c r="X35" s="4">
        <v>477.14</v>
      </c>
      <c r="Y35" s="4" t="s">
        <v>73</v>
      </c>
      <c r="Z35" s="4" t="s">
        <v>73</v>
      </c>
      <c r="AA35" s="4" t="s">
        <v>90</v>
      </c>
      <c r="AB35" s="4" t="s">
        <v>90</v>
      </c>
      <c r="AC35" s="4"/>
    </row>
    <row r="36" spans="1:29" x14ac:dyDescent="0.2">
      <c r="A36" s="1" t="s">
        <v>35</v>
      </c>
      <c r="B36" s="1">
        <v>20</v>
      </c>
      <c r="C36" s="3">
        <v>8</v>
      </c>
      <c r="D36" s="10">
        <v>10</v>
      </c>
      <c r="E36" s="10">
        <v>12</v>
      </c>
      <c r="F36" s="10">
        <v>8</v>
      </c>
      <c r="G36" s="10">
        <v>8</v>
      </c>
      <c r="H36" s="10">
        <v>8</v>
      </c>
      <c r="I36" s="32" t="s">
        <v>259</v>
      </c>
      <c r="J36" s="7" t="s">
        <v>73</v>
      </c>
      <c r="K36" s="10">
        <v>30</v>
      </c>
      <c r="L36" s="7" t="s">
        <v>274</v>
      </c>
      <c r="M36" s="7" t="s">
        <v>73</v>
      </c>
      <c r="N36" s="7" t="s">
        <v>73</v>
      </c>
      <c r="O36" s="10" t="s">
        <v>285</v>
      </c>
      <c r="P36" s="31" t="s">
        <v>293</v>
      </c>
      <c r="Q36" s="4" t="s">
        <v>73</v>
      </c>
      <c r="R36" s="4" t="s">
        <v>300</v>
      </c>
      <c r="S36" s="4">
        <v>567.20000000000005</v>
      </c>
      <c r="T36" s="34">
        <v>1</v>
      </c>
      <c r="U36" s="4">
        <v>0</v>
      </c>
      <c r="V36" s="4">
        <v>911.3</v>
      </c>
      <c r="W36" s="21">
        <v>0.5</v>
      </c>
      <c r="X36" s="21">
        <v>0.5</v>
      </c>
      <c r="Y36" s="4" t="s">
        <v>73</v>
      </c>
      <c r="Z36" s="4" t="s">
        <v>73</v>
      </c>
      <c r="AA36" s="4" t="s">
        <v>90</v>
      </c>
      <c r="AB36" s="4" t="s">
        <v>90</v>
      </c>
      <c r="AC36" s="4"/>
    </row>
    <row r="37" spans="1:29" x14ac:dyDescent="0.2">
      <c r="A37" s="1" t="s">
        <v>36</v>
      </c>
      <c r="B37" s="1">
        <v>30</v>
      </c>
      <c r="C37" s="3">
        <v>5</v>
      </c>
      <c r="D37" s="10">
        <v>12</v>
      </c>
      <c r="E37" s="10">
        <v>15</v>
      </c>
      <c r="F37" s="10">
        <v>12</v>
      </c>
      <c r="G37" s="10">
        <v>12</v>
      </c>
      <c r="H37" s="10">
        <v>12</v>
      </c>
      <c r="I37" s="32" t="s">
        <v>260</v>
      </c>
      <c r="J37" s="7" t="s">
        <v>73</v>
      </c>
      <c r="K37" s="10">
        <v>5</v>
      </c>
      <c r="L37" s="10" t="s">
        <v>277</v>
      </c>
      <c r="M37" s="7" t="s">
        <v>73</v>
      </c>
      <c r="N37" s="7" t="s">
        <v>73</v>
      </c>
      <c r="O37" s="31" t="s">
        <v>288</v>
      </c>
      <c r="P37" s="10" t="s">
        <v>294</v>
      </c>
      <c r="Q37" s="4" t="s">
        <v>73</v>
      </c>
      <c r="R37" s="4" t="s">
        <v>297</v>
      </c>
      <c r="S37" s="4" t="s">
        <v>303</v>
      </c>
      <c r="T37" s="34">
        <v>1</v>
      </c>
      <c r="U37" s="4">
        <v>0</v>
      </c>
      <c r="V37" s="4" t="s">
        <v>111</v>
      </c>
      <c r="W37" s="4" t="s">
        <v>111</v>
      </c>
      <c r="X37" s="4" t="s">
        <v>111</v>
      </c>
      <c r="Y37" s="4" t="s">
        <v>73</v>
      </c>
      <c r="Z37" s="4" t="s">
        <v>73</v>
      </c>
      <c r="AA37" s="4" t="s">
        <v>90</v>
      </c>
      <c r="AB37" s="4" t="s">
        <v>90</v>
      </c>
      <c r="AC37" s="4"/>
    </row>
    <row r="38" spans="1:29" x14ac:dyDescent="0.2">
      <c r="A38" s="1" t="s">
        <v>37</v>
      </c>
      <c r="B38" s="1">
        <v>37.5</v>
      </c>
      <c r="C38" s="3">
        <v>6</v>
      </c>
      <c r="D38" s="10">
        <v>15</v>
      </c>
      <c r="E38" s="10">
        <v>18</v>
      </c>
      <c r="F38" s="10">
        <v>6</v>
      </c>
      <c r="G38" s="10">
        <v>12</v>
      </c>
      <c r="H38" s="10">
        <v>12</v>
      </c>
      <c r="I38" s="32" t="s">
        <v>261</v>
      </c>
      <c r="J38" s="7" t="s">
        <v>73</v>
      </c>
      <c r="K38" s="10">
        <v>25</v>
      </c>
      <c r="L38" s="10">
        <v>90</v>
      </c>
      <c r="M38" s="7" t="s">
        <v>73</v>
      </c>
      <c r="N38" s="7" t="s">
        <v>73</v>
      </c>
      <c r="O38" s="10" t="s">
        <v>285</v>
      </c>
      <c r="P38" s="10">
        <v>0</v>
      </c>
      <c r="Q38" s="4" t="s">
        <v>73</v>
      </c>
      <c r="R38" s="4" t="s">
        <v>296</v>
      </c>
      <c r="S38" s="4">
        <v>629.62</v>
      </c>
      <c r="T38" s="4">
        <v>619.62</v>
      </c>
      <c r="U38" s="4">
        <v>10</v>
      </c>
      <c r="V38" s="4">
        <v>1675.58</v>
      </c>
      <c r="W38" s="4">
        <v>629.62</v>
      </c>
      <c r="X38" s="4">
        <v>1045.96</v>
      </c>
      <c r="Y38" s="4" t="s">
        <v>73</v>
      </c>
      <c r="Z38" s="4" t="s">
        <v>73</v>
      </c>
      <c r="AA38" s="4" t="s">
        <v>90</v>
      </c>
      <c r="AB38" s="4" t="s">
        <v>90</v>
      </c>
      <c r="AC38" s="4"/>
    </row>
    <row r="39" spans="1:29" x14ac:dyDescent="0.2">
      <c r="A39" s="1" t="s">
        <v>38</v>
      </c>
      <c r="B39" s="1">
        <v>30</v>
      </c>
      <c r="C39" s="3">
        <v>10.5</v>
      </c>
      <c r="D39" s="10">
        <v>15</v>
      </c>
      <c r="E39" s="10">
        <v>15</v>
      </c>
      <c r="F39" s="10">
        <v>12</v>
      </c>
      <c r="G39" s="10">
        <v>12</v>
      </c>
      <c r="H39" s="10">
        <v>12</v>
      </c>
      <c r="I39" s="7" t="s">
        <v>111</v>
      </c>
      <c r="J39" s="7" t="s">
        <v>90</v>
      </c>
      <c r="K39" s="10">
        <v>20.25</v>
      </c>
      <c r="L39" s="10">
        <v>60</v>
      </c>
      <c r="M39" s="7" t="s">
        <v>73</v>
      </c>
      <c r="N39" s="7" t="s">
        <v>90</v>
      </c>
      <c r="O39" s="10">
        <v>20.25</v>
      </c>
      <c r="P39" s="10">
        <v>30</v>
      </c>
      <c r="Q39" s="4" t="s">
        <v>73</v>
      </c>
      <c r="R39" s="4" t="s">
        <v>296</v>
      </c>
      <c r="S39" s="4">
        <v>757.64</v>
      </c>
      <c r="T39" s="34">
        <v>1</v>
      </c>
      <c r="U39" s="4">
        <v>0</v>
      </c>
      <c r="V39" s="4">
        <v>2110.41</v>
      </c>
      <c r="W39" s="4">
        <v>757.64</v>
      </c>
      <c r="X39" s="4">
        <v>1352.77</v>
      </c>
      <c r="Y39" s="4" t="s">
        <v>73</v>
      </c>
      <c r="Z39" s="4" t="s">
        <v>73</v>
      </c>
      <c r="AA39" s="4" t="s">
        <v>90</v>
      </c>
      <c r="AB39" s="4" t="s">
        <v>73</v>
      </c>
      <c r="AC39" s="4"/>
    </row>
    <row r="40" spans="1:29" x14ac:dyDescent="0.2">
      <c r="A40" s="1" t="s">
        <v>39</v>
      </c>
      <c r="B40" s="1" t="s">
        <v>224</v>
      </c>
      <c r="C40" s="3">
        <v>10</v>
      </c>
      <c r="D40" s="10">
        <v>12</v>
      </c>
      <c r="E40" s="10">
        <v>15</v>
      </c>
      <c r="F40" s="10">
        <v>12</v>
      </c>
      <c r="G40" s="10">
        <v>12</v>
      </c>
      <c r="H40" s="10">
        <v>12</v>
      </c>
      <c r="I40" s="7" t="s">
        <v>111</v>
      </c>
      <c r="J40" s="7" t="s">
        <v>73</v>
      </c>
      <c r="K40" s="10" t="s">
        <v>271</v>
      </c>
      <c r="L40" s="10">
        <v>480</v>
      </c>
      <c r="M40" s="7" t="s">
        <v>73</v>
      </c>
      <c r="N40" s="7" t="s">
        <v>73</v>
      </c>
      <c r="O40" s="10" t="s">
        <v>111</v>
      </c>
      <c r="P40" s="10" t="s">
        <v>111</v>
      </c>
      <c r="Q40" s="4" t="s">
        <v>73</v>
      </c>
      <c r="R40" s="4" t="s">
        <v>296</v>
      </c>
      <c r="S40" s="4">
        <v>601.88</v>
      </c>
      <c r="T40" s="34">
        <v>1</v>
      </c>
      <c r="U40" s="4">
        <v>0</v>
      </c>
      <c r="V40" s="4">
        <v>1605.06</v>
      </c>
      <c r="W40" s="4">
        <v>1530.06</v>
      </c>
      <c r="X40" s="4">
        <v>75</v>
      </c>
      <c r="Y40" s="4" t="s">
        <v>73</v>
      </c>
      <c r="Z40" s="4" t="s">
        <v>73</v>
      </c>
      <c r="AA40" s="4" t="s">
        <v>73</v>
      </c>
      <c r="AB40" s="4" t="s">
        <v>73</v>
      </c>
      <c r="AC40" s="4"/>
    </row>
    <row r="41" spans="1:29" x14ac:dyDescent="0.2">
      <c r="A41" s="1" t="s">
        <v>40</v>
      </c>
      <c r="B41" s="1">
        <v>20</v>
      </c>
      <c r="C41" s="3">
        <v>6</v>
      </c>
      <c r="D41" s="10">
        <v>15</v>
      </c>
      <c r="E41" s="10">
        <v>18</v>
      </c>
      <c r="F41" s="10">
        <v>6</v>
      </c>
      <c r="G41" s="10">
        <v>6</v>
      </c>
      <c r="H41" s="10">
        <v>6</v>
      </c>
      <c r="I41" s="32" t="s">
        <v>262</v>
      </c>
      <c r="J41" s="7" t="s">
        <v>73</v>
      </c>
      <c r="K41" s="10">
        <v>15</v>
      </c>
      <c r="L41" s="10" t="s">
        <v>277</v>
      </c>
      <c r="M41" s="7" t="s">
        <v>73</v>
      </c>
      <c r="N41" s="7" t="s">
        <v>73</v>
      </c>
      <c r="O41" s="10">
        <v>15</v>
      </c>
      <c r="P41" s="10">
        <v>0</v>
      </c>
      <c r="Q41" s="4" t="s">
        <v>73</v>
      </c>
      <c r="R41" s="4" t="s">
        <v>297</v>
      </c>
      <c r="S41" s="4">
        <v>504.38</v>
      </c>
      <c r="T41" s="4">
        <v>489.38</v>
      </c>
      <c r="U41" s="4">
        <v>15</v>
      </c>
      <c r="V41" s="4">
        <v>1355.76</v>
      </c>
      <c r="W41" s="4">
        <v>1213.05</v>
      </c>
      <c r="X41" s="4">
        <v>142.71</v>
      </c>
      <c r="Y41" s="4" t="s">
        <v>73</v>
      </c>
      <c r="Z41" s="4" t="s">
        <v>73</v>
      </c>
      <c r="AA41" s="4" t="s">
        <v>90</v>
      </c>
      <c r="AB41" s="4" t="s">
        <v>90</v>
      </c>
      <c r="AC41" s="4"/>
    </row>
    <row r="42" spans="1:29" x14ac:dyDescent="0.2">
      <c r="A42" s="1" t="s">
        <v>41</v>
      </c>
      <c r="B42" s="1">
        <v>30</v>
      </c>
      <c r="C42" s="3">
        <v>13</v>
      </c>
      <c r="D42" s="10">
        <v>17</v>
      </c>
      <c r="E42" s="10">
        <v>21</v>
      </c>
      <c r="F42" s="10">
        <v>3</v>
      </c>
      <c r="G42" s="10">
        <v>5</v>
      </c>
      <c r="H42" s="10">
        <v>5</v>
      </c>
      <c r="I42" s="32" t="s">
        <v>263</v>
      </c>
      <c r="J42" s="7" t="s">
        <v>73</v>
      </c>
      <c r="K42" s="10">
        <v>10</v>
      </c>
      <c r="L42" s="10">
        <v>12</v>
      </c>
      <c r="M42" s="7" t="s">
        <v>90</v>
      </c>
      <c r="N42" s="7" t="s">
        <v>73</v>
      </c>
      <c r="O42" s="10">
        <v>10</v>
      </c>
      <c r="P42" s="10">
        <v>0</v>
      </c>
      <c r="Q42" s="4" t="s">
        <v>73</v>
      </c>
      <c r="R42" s="4" t="s">
        <v>300</v>
      </c>
      <c r="S42" s="4">
        <v>471</v>
      </c>
      <c r="T42" s="4">
        <v>447</v>
      </c>
      <c r="U42" s="4">
        <v>24</v>
      </c>
      <c r="V42" s="4">
        <v>1205</v>
      </c>
      <c r="W42" s="4">
        <v>778</v>
      </c>
      <c r="X42" s="4">
        <v>427</v>
      </c>
      <c r="Y42" s="4" t="s">
        <v>73</v>
      </c>
      <c r="Z42" s="4" t="s">
        <v>90</v>
      </c>
      <c r="AA42" s="4" t="s">
        <v>90</v>
      </c>
      <c r="AB42" s="4" t="s">
        <v>90</v>
      </c>
      <c r="AC42" s="4"/>
    </row>
    <row r="43" spans="1:29" x14ac:dyDescent="0.2">
      <c r="A43" s="1" t="s">
        <v>42</v>
      </c>
      <c r="B43" s="1">
        <v>30</v>
      </c>
      <c r="C43" s="3">
        <v>10</v>
      </c>
      <c r="D43" s="10">
        <v>12</v>
      </c>
      <c r="E43" s="10">
        <v>15</v>
      </c>
      <c r="F43" s="10">
        <v>10</v>
      </c>
      <c r="G43" s="10">
        <v>10</v>
      </c>
      <c r="H43" s="10">
        <v>10</v>
      </c>
      <c r="I43" s="7" t="s">
        <v>111</v>
      </c>
      <c r="J43" s="7" t="s">
        <v>73</v>
      </c>
      <c r="K43" s="10">
        <v>18</v>
      </c>
      <c r="L43" s="10">
        <v>70</v>
      </c>
      <c r="M43" s="7" t="s">
        <v>73</v>
      </c>
      <c r="N43" s="7" t="s">
        <v>73</v>
      </c>
      <c r="O43" s="10">
        <v>18</v>
      </c>
      <c r="P43" s="10">
        <v>70</v>
      </c>
      <c r="Q43" s="4" t="s">
        <v>73</v>
      </c>
      <c r="R43" s="4" t="s">
        <v>297</v>
      </c>
      <c r="S43" s="4">
        <v>426.27</v>
      </c>
      <c r="T43" s="34">
        <v>1</v>
      </c>
      <c r="U43" s="4">
        <v>0</v>
      </c>
      <c r="V43" s="4">
        <v>1213.46</v>
      </c>
      <c r="W43" s="4">
        <v>426.27</v>
      </c>
      <c r="X43" s="4">
        <v>787.19</v>
      </c>
      <c r="Y43" s="4" t="s">
        <v>73</v>
      </c>
      <c r="Z43" s="4" t="s">
        <v>73</v>
      </c>
      <c r="AA43" s="4" t="s">
        <v>90</v>
      </c>
      <c r="AB43" s="4" t="s">
        <v>73</v>
      </c>
      <c r="AC43" s="4"/>
    </row>
    <row r="44" spans="1:29" x14ac:dyDescent="0.2">
      <c r="A44" s="1" t="s">
        <v>43</v>
      </c>
      <c r="B44" s="1">
        <v>30</v>
      </c>
      <c r="C44" s="3" t="s">
        <v>229</v>
      </c>
      <c r="D44" s="31" t="s">
        <v>235</v>
      </c>
      <c r="E44" s="31" t="s">
        <v>236</v>
      </c>
      <c r="F44" s="10">
        <v>12</v>
      </c>
      <c r="G44" s="10">
        <v>12</v>
      </c>
      <c r="H44" s="10">
        <v>12</v>
      </c>
      <c r="I44" s="7" t="s">
        <v>111</v>
      </c>
      <c r="J44" s="7" t="s">
        <v>73</v>
      </c>
      <c r="K44" s="10" t="s">
        <v>272</v>
      </c>
      <c r="L44" s="10" t="s">
        <v>278</v>
      </c>
      <c r="M44" s="7" t="s">
        <v>73</v>
      </c>
      <c r="N44" s="7" t="s">
        <v>73</v>
      </c>
      <c r="O44" s="10" t="s">
        <v>111</v>
      </c>
      <c r="P44" s="10" t="s">
        <v>111</v>
      </c>
      <c r="Q44" s="4" t="s">
        <v>73</v>
      </c>
      <c r="R44" s="4" t="s">
        <v>296</v>
      </c>
      <c r="S44" s="4">
        <v>591.36</v>
      </c>
      <c r="T44" s="34">
        <v>1</v>
      </c>
      <c r="U44" s="4">
        <v>0</v>
      </c>
      <c r="V44" s="4">
        <v>1632.02</v>
      </c>
      <c r="W44" s="4">
        <v>1215.76</v>
      </c>
      <c r="X44" s="4">
        <v>416.26</v>
      </c>
      <c r="Y44" s="4" t="s">
        <v>73</v>
      </c>
      <c r="Z44" s="4" t="s">
        <v>73</v>
      </c>
      <c r="AA44" s="4" t="s">
        <v>90</v>
      </c>
      <c r="AB44" s="4" t="s">
        <v>90</v>
      </c>
      <c r="AC44" s="4"/>
    </row>
    <row r="45" spans="1:29" x14ac:dyDescent="0.2">
      <c r="A45" s="2" t="s">
        <v>44</v>
      </c>
      <c r="B45" s="2">
        <v>20</v>
      </c>
      <c r="C45" s="5">
        <v>5</v>
      </c>
      <c r="D45" s="11">
        <v>13</v>
      </c>
      <c r="E45" s="11">
        <v>16</v>
      </c>
      <c r="F45" s="11">
        <v>12</v>
      </c>
      <c r="G45" s="11">
        <v>12</v>
      </c>
      <c r="H45" s="11">
        <v>12</v>
      </c>
      <c r="I45" s="8" t="s">
        <v>111</v>
      </c>
      <c r="J45" s="8" t="s">
        <v>73</v>
      </c>
      <c r="K45" s="33" t="s">
        <v>273</v>
      </c>
      <c r="L45" s="11">
        <v>672</v>
      </c>
      <c r="M45" s="8" t="s">
        <v>73</v>
      </c>
      <c r="N45" s="8" t="s">
        <v>73</v>
      </c>
      <c r="O45" s="33" t="s">
        <v>289</v>
      </c>
      <c r="P45" s="33" t="s">
        <v>295</v>
      </c>
      <c r="Q45" s="6" t="s">
        <v>73</v>
      </c>
      <c r="R45" s="6" t="s">
        <v>296</v>
      </c>
      <c r="S45" s="6">
        <v>580.85</v>
      </c>
      <c r="T45" s="34">
        <v>1</v>
      </c>
      <c r="U45" s="6">
        <v>0</v>
      </c>
      <c r="V45" s="6">
        <v>1413.32</v>
      </c>
      <c r="W45" s="6">
        <v>626.29999999999995</v>
      </c>
      <c r="X45" s="6">
        <v>787.02</v>
      </c>
      <c r="Y45" s="6" t="s">
        <v>73</v>
      </c>
      <c r="Z45" s="6" t="s">
        <v>73</v>
      </c>
      <c r="AA45" s="6" t="s">
        <v>90</v>
      </c>
      <c r="AB45" s="6" t="s">
        <v>90</v>
      </c>
      <c r="AC45" s="6"/>
    </row>
  </sheetData>
  <phoneticPr fontId="4" type="noConversion"/>
  <printOptions horizontalCentered="1"/>
  <pageMargins left="0.25" right="0.25" top="0.85" bottom="0" header="0.2" footer="0"/>
  <pageSetup orientation="landscape" horizontalDpi="4294967292" verticalDpi="4294967292"/>
  <headerFooter>
    <oddHeader>&amp;C&amp;20 &amp;K03-0182016 IAC Salary Survey</oddHeader>
  </headerFooter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showGridLines="0" view="pageLayout" topLeftCell="A16" zoomScale="150" workbookViewId="0">
      <selection activeCell="C37" sqref="C37"/>
    </sheetView>
  </sheetViews>
  <sheetFormatPr baseColWidth="10" defaultRowHeight="16" x14ac:dyDescent="0.2"/>
  <cols>
    <col min="1" max="1" width="11" customWidth="1"/>
    <col min="3" max="3" width="12.6640625" customWidth="1"/>
    <col min="4" max="4" width="15.6640625" customWidth="1"/>
  </cols>
  <sheetData>
    <row r="1" spans="1:4" x14ac:dyDescent="0.2">
      <c r="A1" s="12" t="s">
        <v>0</v>
      </c>
      <c r="B1" s="12" t="s">
        <v>45</v>
      </c>
      <c r="C1" s="12" t="s">
        <v>46</v>
      </c>
      <c r="D1" s="12" t="s">
        <v>47</v>
      </c>
    </row>
    <row r="2" spans="1:4" x14ac:dyDescent="0.2">
      <c r="A2" s="2" t="s">
        <v>1</v>
      </c>
      <c r="B2" s="3" t="s">
        <v>111</v>
      </c>
      <c r="C2" s="17" t="s">
        <v>111</v>
      </c>
      <c r="D2" s="4" t="s">
        <v>111</v>
      </c>
    </row>
    <row r="3" spans="1:4" x14ac:dyDescent="0.2">
      <c r="A3" s="1" t="s">
        <v>2</v>
      </c>
      <c r="B3" s="3">
        <v>7</v>
      </c>
      <c r="C3" s="17">
        <v>53482</v>
      </c>
      <c r="D3" s="4">
        <v>17.239999999999998</v>
      </c>
    </row>
    <row r="4" spans="1:4" x14ac:dyDescent="0.2">
      <c r="A4" s="1" t="s">
        <v>3</v>
      </c>
      <c r="B4" s="3">
        <v>29</v>
      </c>
      <c r="C4" s="17">
        <v>70568</v>
      </c>
      <c r="D4" s="4">
        <v>30.21</v>
      </c>
    </row>
    <row r="5" spans="1:4" x14ac:dyDescent="0.2">
      <c r="A5" s="1" t="s">
        <v>4</v>
      </c>
      <c r="B5" s="3">
        <v>4</v>
      </c>
      <c r="C5" s="17">
        <v>61458</v>
      </c>
      <c r="D5" s="4">
        <v>22.36</v>
      </c>
    </row>
    <row r="6" spans="1:4" x14ac:dyDescent="0.2">
      <c r="A6" s="1" t="s">
        <v>5</v>
      </c>
      <c r="B6" s="3">
        <v>8</v>
      </c>
      <c r="C6" s="17">
        <v>40140.6</v>
      </c>
      <c r="D6" s="4">
        <v>14.25</v>
      </c>
    </row>
    <row r="7" spans="1:4" x14ac:dyDescent="0.2">
      <c r="A7" s="1" t="s">
        <v>6</v>
      </c>
      <c r="B7" s="3">
        <v>17</v>
      </c>
      <c r="C7" s="17">
        <v>62184</v>
      </c>
      <c r="D7" s="4" t="s">
        <v>118</v>
      </c>
    </row>
    <row r="8" spans="1:4" x14ac:dyDescent="0.2">
      <c r="A8" s="1" t="s">
        <v>7</v>
      </c>
      <c r="B8" s="3">
        <v>11</v>
      </c>
      <c r="C8" s="17">
        <v>78121</v>
      </c>
      <c r="D8" s="4">
        <v>27.8</v>
      </c>
    </row>
    <row r="9" spans="1:4" x14ac:dyDescent="0.2">
      <c r="A9" s="1" t="s">
        <v>8</v>
      </c>
      <c r="B9" s="3">
        <v>8</v>
      </c>
      <c r="C9" s="17">
        <v>47311.68</v>
      </c>
      <c r="D9" s="4">
        <v>18.78</v>
      </c>
    </row>
    <row r="10" spans="1:4" x14ac:dyDescent="0.2">
      <c r="A10" s="1" t="s">
        <v>9</v>
      </c>
      <c r="B10" s="3">
        <v>29</v>
      </c>
      <c r="C10" s="17">
        <v>65000</v>
      </c>
      <c r="D10" s="4">
        <v>20.96</v>
      </c>
    </row>
    <row r="11" spans="1:4" x14ac:dyDescent="0.2">
      <c r="A11" s="1" t="s">
        <v>10</v>
      </c>
      <c r="B11" s="3">
        <v>44</v>
      </c>
      <c r="C11" s="17">
        <v>73143</v>
      </c>
      <c r="D11" s="4">
        <v>29.47</v>
      </c>
    </row>
    <row r="12" spans="1:4" x14ac:dyDescent="0.2">
      <c r="A12" s="1" t="s">
        <v>11</v>
      </c>
      <c r="B12" s="3">
        <v>9</v>
      </c>
      <c r="C12" s="17">
        <v>55620</v>
      </c>
      <c r="D12" s="4">
        <v>15.21</v>
      </c>
    </row>
    <row r="13" spans="1:4" x14ac:dyDescent="0.2">
      <c r="A13" s="1" t="s">
        <v>12</v>
      </c>
      <c r="B13" s="3">
        <v>1</v>
      </c>
      <c r="C13" s="17">
        <v>44699</v>
      </c>
      <c r="D13" s="4">
        <v>15.07</v>
      </c>
    </row>
    <row r="14" spans="1:4" x14ac:dyDescent="0.2">
      <c r="A14" s="1" t="s">
        <v>13</v>
      </c>
      <c r="B14" s="3">
        <v>0</v>
      </c>
      <c r="C14" s="17">
        <v>45288</v>
      </c>
      <c r="D14" s="4" t="s">
        <v>111</v>
      </c>
    </row>
    <row r="15" spans="1:4" x14ac:dyDescent="0.2">
      <c r="A15" s="1" t="s">
        <v>14</v>
      </c>
      <c r="B15" s="3" t="s">
        <v>111</v>
      </c>
      <c r="C15" s="17" t="s">
        <v>111</v>
      </c>
      <c r="D15" s="4" t="s">
        <v>111</v>
      </c>
    </row>
    <row r="16" spans="1:4" x14ac:dyDescent="0.2">
      <c r="A16" s="1" t="s">
        <v>15</v>
      </c>
      <c r="B16" s="3">
        <v>4</v>
      </c>
      <c r="C16" s="17">
        <v>51776.45</v>
      </c>
      <c r="D16" s="4">
        <v>18.48</v>
      </c>
    </row>
    <row r="17" spans="1:4" x14ac:dyDescent="0.2">
      <c r="A17" s="1" t="s">
        <v>16</v>
      </c>
      <c r="B17" s="3">
        <v>10</v>
      </c>
      <c r="C17" s="17">
        <v>55975.66</v>
      </c>
      <c r="D17" s="4">
        <v>16</v>
      </c>
    </row>
    <row r="18" spans="1:4" x14ac:dyDescent="0.2">
      <c r="A18" s="2" t="s">
        <v>17</v>
      </c>
      <c r="B18" s="3">
        <v>2</v>
      </c>
      <c r="C18" s="17">
        <v>39984.6</v>
      </c>
      <c r="D18" s="4">
        <v>10.82</v>
      </c>
    </row>
    <row r="19" spans="1:4" x14ac:dyDescent="0.2">
      <c r="A19" s="1" t="s">
        <v>18</v>
      </c>
      <c r="B19" s="3">
        <v>8</v>
      </c>
      <c r="C19" s="17">
        <v>47064.24</v>
      </c>
      <c r="D19" s="4">
        <v>16.29</v>
      </c>
    </row>
    <row r="20" spans="1:4" x14ac:dyDescent="0.2">
      <c r="A20" s="1" t="s">
        <v>19</v>
      </c>
      <c r="B20" s="3">
        <v>2</v>
      </c>
      <c r="C20" s="17">
        <v>44840</v>
      </c>
      <c r="D20" s="4">
        <v>18.37</v>
      </c>
    </row>
    <row r="21" spans="1:4" x14ac:dyDescent="0.2">
      <c r="A21" s="1" t="s">
        <v>20</v>
      </c>
      <c r="B21" s="3">
        <v>14</v>
      </c>
      <c r="C21" s="17">
        <v>64500.84</v>
      </c>
      <c r="D21" s="4">
        <v>18.72</v>
      </c>
    </row>
    <row r="22" spans="1:4" x14ac:dyDescent="0.2">
      <c r="A22" s="1" t="s">
        <v>21</v>
      </c>
      <c r="B22" s="3">
        <v>8</v>
      </c>
      <c r="C22" s="17">
        <v>54309.55</v>
      </c>
      <c r="D22" s="4">
        <v>18</v>
      </c>
    </row>
    <row r="23" spans="1:4" x14ac:dyDescent="0.2">
      <c r="A23" s="1" t="s">
        <v>22</v>
      </c>
      <c r="B23" s="3">
        <v>9</v>
      </c>
      <c r="C23" s="17">
        <v>61450</v>
      </c>
      <c r="D23" s="4">
        <v>21.51</v>
      </c>
    </row>
    <row r="24" spans="1:4" x14ac:dyDescent="0.2">
      <c r="A24" s="1" t="s">
        <v>23</v>
      </c>
      <c r="B24" s="3">
        <v>5</v>
      </c>
      <c r="C24" s="17">
        <v>52171</v>
      </c>
      <c r="D24" s="4">
        <v>19.82</v>
      </c>
    </row>
    <row r="25" spans="1:4" x14ac:dyDescent="0.2">
      <c r="A25" s="1" t="s">
        <v>24</v>
      </c>
      <c r="B25" s="3">
        <v>7</v>
      </c>
      <c r="C25" s="17">
        <v>55232</v>
      </c>
      <c r="D25" s="4">
        <v>20</v>
      </c>
    </row>
    <row r="26" spans="1:4" x14ac:dyDescent="0.2">
      <c r="A26" s="1" t="s">
        <v>25</v>
      </c>
      <c r="B26" s="3">
        <v>13</v>
      </c>
      <c r="C26" s="17">
        <v>50219.47</v>
      </c>
      <c r="D26" s="4">
        <v>18.309999999999999</v>
      </c>
    </row>
    <row r="27" spans="1:4" x14ac:dyDescent="0.2">
      <c r="A27" s="1" t="s">
        <v>26</v>
      </c>
      <c r="B27" s="3">
        <v>16</v>
      </c>
      <c r="C27" s="17">
        <v>50172</v>
      </c>
      <c r="D27" s="4">
        <v>13.39</v>
      </c>
    </row>
    <row r="28" spans="1:4" x14ac:dyDescent="0.2">
      <c r="A28" s="1" t="s">
        <v>27</v>
      </c>
      <c r="B28" s="3">
        <v>8</v>
      </c>
      <c r="C28" s="17">
        <v>55572</v>
      </c>
      <c r="D28" s="4">
        <v>24.12</v>
      </c>
    </row>
    <row r="29" spans="1:4" x14ac:dyDescent="0.2">
      <c r="A29" s="1" t="s">
        <v>28</v>
      </c>
      <c r="B29" s="3" t="s">
        <v>111</v>
      </c>
      <c r="C29" s="17" t="s">
        <v>111</v>
      </c>
      <c r="D29" s="4" t="s">
        <v>111</v>
      </c>
    </row>
    <row r="30" spans="1:4" x14ac:dyDescent="0.2">
      <c r="A30" s="1" t="s">
        <v>29</v>
      </c>
      <c r="B30" s="3">
        <v>11</v>
      </c>
      <c r="C30" s="17">
        <v>60936</v>
      </c>
      <c r="D30" s="4">
        <v>27.86</v>
      </c>
    </row>
    <row r="31" spans="1:4" x14ac:dyDescent="0.2">
      <c r="A31" s="1" t="s">
        <v>30</v>
      </c>
      <c r="B31" s="3">
        <v>5.5</v>
      </c>
      <c r="C31" s="17">
        <v>57804</v>
      </c>
      <c r="D31" s="4">
        <v>18.440000000000001</v>
      </c>
    </row>
    <row r="32" spans="1:4" x14ac:dyDescent="0.2">
      <c r="A32" s="1" t="s">
        <v>31</v>
      </c>
      <c r="B32" s="3">
        <v>3</v>
      </c>
      <c r="C32" s="17">
        <v>40968.400000000001</v>
      </c>
      <c r="D32" s="4">
        <v>14.23</v>
      </c>
    </row>
    <row r="33" spans="1:4" x14ac:dyDescent="0.2">
      <c r="A33" s="1" t="s">
        <v>32</v>
      </c>
      <c r="B33" s="3">
        <v>2</v>
      </c>
      <c r="C33" s="17">
        <v>46481</v>
      </c>
      <c r="D33" s="4">
        <v>11.07</v>
      </c>
    </row>
    <row r="34" spans="1:4" x14ac:dyDescent="0.2">
      <c r="A34" s="1" t="s">
        <v>33</v>
      </c>
      <c r="B34" s="3">
        <v>10</v>
      </c>
      <c r="C34" s="17">
        <v>56077</v>
      </c>
      <c r="D34" s="4">
        <f>44478/2080</f>
        <v>21.383653846153845</v>
      </c>
    </row>
    <row r="35" spans="1:4" x14ac:dyDescent="0.2">
      <c r="A35" s="1" t="s">
        <v>34</v>
      </c>
      <c r="B35" s="3">
        <v>9</v>
      </c>
      <c r="C35" s="17">
        <v>56727</v>
      </c>
      <c r="D35" s="4">
        <v>19.829999999999998</v>
      </c>
    </row>
    <row r="36" spans="1:4" x14ac:dyDescent="0.2">
      <c r="A36" s="1" t="s">
        <v>35</v>
      </c>
      <c r="B36" s="3">
        <v>17</v>
      </c>
      <c r="C36" s="17">
        <v>76315</v>
      </c>
      <c r="D36" s="4">
        <v>27</v>
      </c>
    </row>
    <row r="37" spans="1:4" x14ac:dyDescent="0.2">
      <c r="A37" s="1" t="s">
        <v>36</v>
      </c>
      <c r="B37" s="3">
        <v>4</v>
      </c>
      <c r="C37" s="17">
        <v>41783</v>
      </c>
      <c r="D37" s="4">
        <v>16.86</v>
      </c>
    </row>
    <row r="38" spans="1:4" x14ac:dyDescent="0.2">
      <c r="A38" s="1" t="s">
        <v>37</v>
      </c>
      <c r="B38" s="3">
        <v>10</v>
      </c>
      <c r="C38" s="17">
        <v>52976</v>
      </c>
      <c r="D38" s="4">
        <v>17.78</v>
      </c>
    </row>
    <row r="39" spans="1:4" x14ac:dyDescent="0.2">
      <c r="A39" s="1" t="s">
        <v>38</v>
      </c>
      <c r="B39" s="3">
        <v>6</v>
      </c>
      <c r="C39" s="17">
        <v>62587.199999999997</v>
      </c>
      <c r="D39" s="4">
        <f>39374.4/2080</f>
        <v>18.93</v>
      </c>
    </row>
    <row r="40" spans="1:4" x14ac:dyDescent="0.2">
      <c r="A40" s="1" t="s">
        <v>39</v>
      </c>
      <c r="B40" s="3">
        <v>4</v>
      </c>
      <c r="C40" s="17">
        <v>53293</v>
      </c>
      <c r="D40" s="4">
        <v>20.84</v>
      </c>
    </row>
    <row r="41" spans="1:4" x14ac:dyDescent="0.2">
      <c r="A41" s="1" t="s">
        <v>40</v>
      </c>
      <c r="B41" s="3">
        <v>8</v>
      </c>
      <c r="C41" s="17">
        <v>47714.64</v>
      </c>
      <c r="D41" s="4">
        <v>18.97</v>
      </c>
    </row>
    <row r="42" spans="1:4" x14ac:dyDescent="0.2">
      <c r="A42" s="1" t="s">
        <v>41</v>
      </c>
      <c r="B42" s="3">
        <v>4</v>
      </c>
      <c r="C42" s="17">
        <v>58000</v>
      </c>
      <c r="D42" s="4">
        <v>20.79</v>
      </c>
    </row>
    <row r="43" spans="1:4" x14ac:dyDescent="0.2">
      <c r="A43" s="1" t="s">
        <v>42</v>
      </c>
      <c r="B43" s="3">
        <v>22</v>
      </c>
      <c r="C43" s="17">
        <v>78820.800000000003</v>
      </c>
      <c r="D43" s="4">
        <v>22.98</v>
      </c>
    </row>
    <row r="44" spans="1:4" x14ac:dyDescent="0.2">
      <c r="A44" s="1" t="s">
        <v>43</v>
      </c>
      <c r="B44" s="3">
        <v>14</v>
      </c>
      <c r="C44" s="17">
        <v>68015.02</v>
      </c>
      <c r="D44" s="4">
        <v>18.760000000000002</v>
      </c>
    </row>
    <row r="45" spans="1:4" x14ac:dyDescent="0.2">
      <c r="A45" s="2" t="s">
        <v>44</v>
      </c>
      <c r="B45" s="5">
        <v>6</v>
      </c>
      <c r="C45" s="18">
        <v>54065.02</v>
      </c>
      <c r="D45" s="6">
        <v>21.3</v>
      </c>
    </row>
  </sheetData>
  <phoneticPr fontId="4" type="noConversion"/>
  <printOptions horizontalCentered="1"/>
  <pageMargins left="0.25" right="0.25" top="0.85" bottom="0" header="0.2" footer="0"/>
  <pageSetup orientation="portrait" horizontalDpi="4294967292" verticalDpi="4294967292"/>
  <headerFooter>
    <oddHeader>&amp;L &amp;18 &amp;K03-0232016 IAC Salary Survey&amp;R&amp;K03+038Assessor's Office</oddHeader>
  </headerFooter>
  <tableParts count="1">
    <tablePart r:id="rId1"/>
  </tableParts>
  <extLst>
    <ext xmlns:mx="http://schemas.microsoft.com/office/mac/excel/2008/main" uri="{64002731-A6B0-56B0-2670-7721B7C09600}">
      <mx:PLV Mode="1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view="pageLayout" topLeftCell="A13" zoomScale="150" workbookViewId="0">
      <selection activeCell="C37" sqref="C37"/>
    </sheetView>
  </sheetViews>
  <sheetFormatPr baseColWidth="10" defaultRowHeight="16" x14ac:dyDescent="0.2"/>
  <cols>
    <col min="1" max="1" width="11" customWidth="1"/>
  </cols>
  <sheetData>
    <row r="1" spans="1:7" x14ac:dyDescent="0.2">
      <c r="A1" s="12" t="s">
        <v>0</v>
      </c>
      <c r="B1" s="12" t="s">
        <v>45</v>
      </c>
      <c r="C1" s="12" t="s">
        <v>74</v>
      </c>
      <c r="D1" s="12" t="s">
        <v>47</v>
      </c>
      <c r="E1" s="12" t="s">
        <v>75</v>
      </c>
      <c r="F1" s="12" t="s">
        <v>76</v>
      </c>
      <c r="G1" s="12" t="s">
        <v>78</v>
      </c>
    </row>
    <row r="2" spans="1:7" x14ac:dyDescent="0.2">
      <c r="A2" s="2" t="s">
        <v>1</v>
      </c>
      <c r="B2" s="3" t="s">
        <v>111</v>
      </c>
      <c r="C2" s="17" t="s">
        <v>111</v>
      </c>
      <c r="D2" s="4" t="s">
        <v>111</v>
      </c>
      <c r="E2" s="4" t="s">
        <v>111</v>
      </c>
      <c r="F2" s="4" t="s">
        <v>111</v>
      </c>
      <c r="G2" s="4" t="s">
        <v>111</v>
      </c>
    </row>
    <row r="3" spans="1:7" x14ac:dyDescent="0.2">
      <c r="A3" s="1" t="s">
        <v>2</v>
      </c>
      <c r="B3" s="3">
        <v>5</v>
      </c>
      <c r="C3" s="17">
        <v>55848</v>
      </c>
      <c r="D3" s="4">
        <v>19.41</v>
      </c>
      <c r="E3" s="4" t="s">
        <v>111</v>
      </c>
      <c r="F3" s="4">
        <v>16.63</v>
      </c>
      <c r="G3" s="4">
        <v>16.63</v>
      </c>
    </row>
    <row r="4" spans="1:7" x14ac:dyDescent="0.2">
      <c r="A4" s="1" t="s">
        <v>3</v>
      </c>
      <c r="B4" s="3">
        <v>35</v>
      </c>
      <c r="C4" s="17">
        <v>70568</v>
      </c>
      <c r="D4" s="4">
        <v>30.21</v>
      </c>
      <c r="E4" s="4">
        <v>28.46</v>
      </c>
      <c r="F4" s="4">
        <v>26.96</v>
      </c>
      <c r="G4" s="4">
        <v>18.87</v>
      </c>
    </row>
    <row r="5" spans="1:7" x14ac:dyDescent="0.2">
      <c r="A5" s="1" t="s">
        <v>4</v>
      </c>
      <c r="B5" s="3">
        <v>6</v>
      </c>
      <c r="C5" s="17">
        <v>61458</v>
      </c>
      <c r="D5" s="4">
        <v>21.41</v>
      </c>
      <c r="E5" s="4">
        <v>20.14</v>
      </c>
      <c r="F5" s="4">
        <v>18.760000000000002</v>
      </c>
      <c r="G5" s="4">
        <v>18.760000000000002</v>
      </c>
    </row>
    <row r="6" spans="1:7" x14ac:dyDescent="0.2">
      <c r="A6" s="1" t="s">
        <v>5</v>
      </c>
      <c r="B6" s="3">
        <v>7</v>
      </c>
      <c r="C6" s="17">
        <v>41940</v>
      </c>
      <c r="D6" s="4">
        <v>14.25</v>
      </c>
      <c r="E6" s="4">
        <v>13.98</v>
      </c>
      <c r="F6" s="4">
        <v>12.97</v>
      </c>
      <c r="G6" s="4">
        <v>14.25</v>
      </c>
    </row>
    <row r="7" spans="1:7" x14ac:dyDescent="0.2">
      <c r="A7" s="1" t="s">
        <v>6</v>
      </c>
      <c r="B7" s="3">
        <v>31</v>
      </c>
      <c r="C7" s="17">
        <v>62184</v>
      </c>
      <c r="D7" s="27" t="s">
        <v>128</v>
      </c>
      <c r="E7" s="4">
        <v>20.34</v>
      </c>
      <c r="F7" s="4">
        <v>21.56</v>
      </c>
      <c r="G7" s="4">
        <v>19.73</v>
      </c>
    </row>
    <row r="8" spans="1:7" x14ac:dyDescent="0.2">
      <c r="A8" s="1" t="s">
        <v>7</v>
      </c>
      <c r="B8" s="3">
        <v>18</v>
      </c>
      <c r="C8" s="17">
        <v>84015</v>
      </c>
      <c r="D8" s="4">
        <v>30.96</v>
      </c>
      <c r="E8" s="4">
        <v>30.96</v>
      </c>
      <c r="F8" s="4">
        <v>25.06</v>
      </c>
      <c r="G8" s="4" t="s">
        <v>111</v>
      </c>
    </row>
    <row r="9" spans="1:7" x14ac:dyDescent="0.2">
      <c r="A9" s="1" t="s">
        <v>8</v>
      </c>
      <c r="B9" s="10">
        <v>12</v>
      </c>
      <c r="C9" s="17">
        <v>47311.68</v>
      </c>
      <c r="D9" s="4">
        <v>15.76</v>
      </c>
      <c r="E9" s="4">
        <v>15.36</v>
      </c>
      <c r="F9" s="4">
        <v>13.94</v>
      </c>
      <c r="G9" s="4">
        <v>13.94</v>
      </c>
    </row>
    <row r="10" spans="1:7" x14ac:dyDescent="0.2">
      <c r="A10" s="1" t="s">
        <v>9</v>
      </c>
      <c r="B10" s="3">
        <v>35</v>
      </c>
      <c r="C10" s="17">
        <v>65000</v>
      </c>
      <c r="D10" s="4">
        <v>35.51</v>
      </c>
      <c r="E10" s="4">
        <v>26.24</v>
      </c>
      <c r="F10" s="4">
        <v>26.46</v>
      </c>
      <c r="G10" s="4">
        <v>20.75</v>
      </c>
    </row>
    <row r="11" spans="1:7" x14ac:dyDescent="0.2">
      <c r="A11" s="1" t="s">
        <v>10</v>
      </c>
      <c r="B11" s="3">
        <v>72</v>
      </c>
      <c r="C11" s="17">
        <v>73142.679999999993</v>
      </c>
      <c r="D11" s="4">
        <v>34.85</v>
      </c>
      <c r="E11" s="4">
        <v>23.27</v>
      </c>
      <c r="F11" s="4">
        <v>25.6</v>
      </c>
      <c r="G11" s="4">
        <v>21.38</v>
      </c>
    </row>
    <row r="12" spans="1:7" x14ac:dyDescent="0.2">
      <c r="A12" s="1" t="s">
        <v>11</v>
      </c>
      <c r="B12" s="3">
        <v>10</v>
      </c>
      <c r="C12" s="17">
        <v>55620</v>
      </c>
      <c r="D12" s="4">
        <v>18.29</v>
      </c>
      <c r="E12" s="4">
        <v>15.92</v>
      </c>
      <c r="F12" s="4">
        <v>16.27</v>
      </c>
      <c r="G12" s="4">
        <v>13.66</v>
      </c>
    </row>
    <row r="13" spans="1:7" x14ac:dyDescent="0.2">
      <c r="A13" s="1" t="s">
        <v>12</v>
      </c>
      <c r="B13" s="3">
        <v>6</v>
      </c>
      <c r="C13" s="17">
        <v>44699</v>
      </c>
      <c r="D13" s="4">
        <v>18.03</v>
      </c>
      <c r="E13" s="4">
        <v>16.23</v>
      </c>
      <c r="F13" s="4">
        <v>18.03</v>
      </c>
      <c r="G13" s="4">
        <v>14.88</v>
      </c>
    </row>
    <row r="14" spans="1:7" x14ac:dyDescent="0.2">
      <c r="A14" s="1" t="s">
        <v>13</v>
      </c>
      <c r="B14" s="3">
        <v>2</v>
      </c>
      <c r="C14" s="17">
        <v>49000</v>
      </c>
      <c r="D14" s="4" t="s">
        <v>111</v>
      </c>
      <c r="E14" s="4">
        <v>14.73</v>
      </c>
      <c r="F14" s="4">
        <v>13.35</v>
      </c>
      <c r="G14" s="4">
        <v>14.73</v>
      </c>
    </row>
    <row r="15" spans="1:7" x14ac:dyDescent="0.2">
      <c r="A15" s="1" t="s">
        <v>14</v>
      </c>
      <c r="B15" s="3" t="s">
        <v>111</v>
      </c>
      <c r="C15" s="17" t="s">
        <v>111</v>
      </c>
      <c r="D15" s="4" t="s">
        <v>111</v>
      </c>
      <c r="E15" s="4" t="s">
        <v>111</v>
      </c>
      <c r="F15" s="4" t="s">
        <v>111</v>
      </c>
      <c r="G15" s="4" t="s">
        <v>111</v>
      </c>
    </row>
    <row r="16" spans="1:7" x14ac:dyDescent="0.2">
      <c r="A16" s="1" t="s">
        <v>15</v>
      </c>
      <c r="B16" s="3">
        <v>6</v>
      </c>
      <c r="C16" s="17">
        <v>51776.45</v>
      </c>
      <c r="D16" s="4">
        <v>18.48</v>
      </c>
      <c r="E16" s="4" t="s">
        <v>111</v>
      </c>
      <c r="F16" s="4">
        <v>16.739999999999998</v>
      </c>
      <c r="G16" s="4">
        <v>16.739999999999998</v>
      </c>
    </row>
    <row r="17" spans="1:7" x14ac:dyDescent="0.2">
      <c r="A17" s="1" t="s">
        <v>16</v>
      </c>
      <c r="B17" s="3">
        <v>15</v>
      </c>
      <c r="C17" s="17">
        <v>55975.66</v>
      </c>
      <c r="D17" s="4">
        <v>15.91</v>
      </c>
      <c r="E17" s="4">
        <v>17.89</v>
      </c>
      <c r="F17" s="4">
        <v>17</v>
      </c>
      <c r="G17" s="4">
        <v>17</v>
      </c>
    </row>
    <row r="18" spans="1:7" x14ac:dyDescent="0.2">
      <c r="A18" s="2" t="s">
        <v>17</v>
      </c>
      <c r="B18" s="3">
        <v>2</v>
      </c>
      <c r="C18" s="17">
        <v>48301</v>
      </c>
      <c r="D18" s="4">
        <v>10.56</v>
      </c>
      <c r="E18" s="4">
        <v>16.239999999999998</v>
      </c>
      <c r="F18" s="4" t="s">
        <v>111</v>
      </c>
      <c r="G18" s="4" t="s">
        <v>111</v>
      </c>
    </row>
    <row r="19" spans="1:7" x14ac:dyDescent="0.2">
      <c r="A19" s="1" t="s">
        <v>18</v>
      </c>
      <c r="B19" s="24" t="s">
        <v>119</v>
      </c>
      <c r="C19" s="17">
        <v>47521.11</v>
      </c>
      <c r="D19" s="4">
        <v>0</v>
      </c>
      <c r="E19" s="4">
        <v>18.940000000000001</v>
      </c>
      <c r="F19" s="4">
        <v>16.38</v>
      </c>
      <c r="G19" s="4">
        <v>13.31</v>
      </c>
    </row>
    <row r="20" spans="1:7" x14ac:dyDescent="0.2">
      <c r="A20" s="1" t="s">
        <v>19</v>
      </c>
      <c r="B20" s="3">
        <v>5</v>
      </c>
      <c r="C20" s="17">
        <v>44840</v>
      </c>
      <c r="D20" s="4">
        <v>18.37</v>
      </c>
      <c r="E20" s="4">
        <v>17.27</v>
      </c>
      <c r="F20" s="4">
        <v>18.87</v>
      </c>
      <c r="G20" s="4">
        <v>16.73</v>
      </c>
    </row>
    <row r="21" spans="1:7" x14ac:dyDescent="0.2">
      <c r="A21" s="1" t="s">
        <v>20</v>
      </c>
      <c r="B21" s="3">
        <v>17</v>
      </c>
      <c r="C21" s="17">
        <v>65103.96</v>
      </c>
      <c r="D21" s="4">
        <v>21.37</v>
      </c>
      <c r="E21" s="4">
        <v>16.920000000000002</v>
      </c>
      <c r="F21" s="4">
        <v>19.690000000000001</v>
      </c>
      <c r="G21" s="4">
        <v>16.03</v>
      </c>
    </row>
    <row r="22" spans="1:7" x14ac:dyDescent="0.2">
      <c r="A22" s="1" t="s">
        <v>21</v>
      </c>
      <c r="B22" s="3">
        <v>9</v>
      </c>
      <c r="C22" s="17">
        <v>55364.12</v>
      </c>
      <c r="D22" s="4">
        <v>18.79</v>
      </c>
      <c r="E22" s="4">
        <v>18.79</v>
      </c>
      <c r="F22" s="4">
        <v>18.79</v>
      </c>
      <c r="G22" s="4">
        <v>18.79</v>
      </c>
    </row>
    <row r="23" spans="1:7" x14ac:dyDescent="0.2">
      <c r="A23" s="1" t="s">
        <v>22</v>
      </c>
      <c r="B23" s="3">
        <v>11</v>
      </c>
      <c r="C23" s="17">
        <v>61450</v>
      </c>
      <c r="D23" s="4">
        <v>21.51</v>
      </c>
      <c r="E23" s="4">
        <v>20.36</v>
      </c>
      <c r="F23" s="4">
        <v>18.66</v>
      </c>
      <c r="G23" s="4">
        <v>21.51</v>
      </c>
    </row>
    <row r="24" spans="1:7" x14ac:dyDescent="0.2">
      <c r="A24" s="1" t="s">
        <v>23</v>
      </c>
      <c r="B24" s="3">
        <v>13</v>
      </c>
      <c r="C24" s="17">
        <v>52171</v>
      </c>
      <c r="D24" s="4">
        <v>18.809999999999999</v>
      </c>
      <c r="E24" s="4">
        <v>18.93</v>
      </c>
      <c r="F24" s="4">
        <v>15.17</v>
      </c>
      <c r="G24" s="4">
        <v>14.64</v>
      </c>
    </row>
    <row r="25" spans="1:7" x14ac:dyDescent="0.2">
      <c r="A25" s="1" t="s">
        <v>24</v>
      </c>
      <c r="B25" s="3">
        <v>11</v>
      </c>
      <c r="C25" s="17">
        <v>55232</v>
      </c>
      <c r="D25" s="4">
        <v>24</v>
      </c>
      <c r="E25" s="4">
        <v>20</v>
      </c>
      <c r="F25" s="4">
        <v>20</v>
      </c>
      <c r="G25" s="4">
        <v>20</v>
      </c>
    </row>
    <row r="26" spans="1:7" x14ac:dyDescent="0.2">
      <c r="A26" s="1" t="s">
        <v>25</v>
      </c>
      <c r="B26" s="3">
        <v>13</v>
      </c>
      <c r="C26" s="17">
        <v>52441</v>
      </c>
      <c r="D26" s="4">
        <v>18.309999999999999</v>
      </c>
      <c r="E26" s="4" t="s">
        <v>111</v>
      </c>
      <c r="F26" s="4">
        <v>14.35</v>
      </c>
      <c r="G26" s="4">
        <v>15.69</v>
      </c>
    </row>
    <row r="27" spans="1:7" x14ac:dyDescent="0.2">
      <c r="A27" s="1" t="s">
        <v>26</v>
      </c>
      <c r="B27" s="3">
        <v>15</v>
      </c>
      <c r="C27" s="17">
        <v>50172</v>
      </c>
      <c r="D27" s="4">
        <v>13.39</v>
      </c>
      <c r="E27" s="4">
        <v>16.559999999999999</v>
      </c>
      <c r="F27" s="4">
        <v>14.95</v>
      </c>
      <c r="G27" s="4">
        <v>15.44</v>
      </c>
    </row>
    <row r="28" spans="1:7" x14ac:dyDescent="0.2">
      <c r="A28" s="1" t="s">
        <v>27</v>
      </c>
      <c r="B28" s="3">
        <v>19</v>
      </c>
      <c r="C28" s="17">
        <v>59448</v>
      </c>
      <c r="D28" s="4">
        <v>29.93</v>
      </c>
      <c r="E28" s="4">
        <v>19.87</v>
      </c>
      <c r="F28" s="4">
        <v>15.86</v>
      </c>
      <c r="G28" s="4">
        <v>14.9</v>
      </c>
    </row>
    <row r="29" spans="1:7" x14ac:dyDescent="0.2">
      <c r="A29" s="1" t="s">
        <v>28</v>
      </c>
      <c r="B29" s="3" t="s">
        <v>111</v>
      </c>
      <c r="C29" s="17" t="s">
        <v>111</v>
      </c>
      <c r="D29" s="4" t="s">
        <v>111</v>
      </c>
      <c r="E29" s="4" t="s">
        <v>111</v>
      </c>
      <c r="F29" s="4" t="s">
        <v>111</v>
      </c>
      <c r="G29" s="4" t="s">
        <v>111</v>
      </c>
    </row>
    <row r="30" spans="1:7" x14ac:dyDescent="0.2">
      <c r="A30" s="1" t="s">
        <v>29</v>
      </c>
      <c r="B30" s="3">
        <v>18</v>
      </c>
      <c r="C30" s="17">
        <v>63168</v>
      </c>
      <c r="D30" s="4">
        <v>28.98</v>
      </c>
      <c r="E30" s="4" t="s">
        <v>111</v>
      </c>
      <c r="F30" s="4" t="s">
        <v>111</v>
      </c>
      <c r="G30" s="4">
        <v>22.82</v>
      </c>
    </row>
    <row r="31" spans="1:7" x14ac:dyDescent="0.2">
      <c r="A31" s="1" t="s">
        <v>30</v>
      </c>
      <c r="B31" s="3">
        <v>5.5</v>
      </c>
      <c r="C31" s="17">
        <v>57804</v>
      </c>
      <c r="D31" s="4">
        <v>22.42</v>
      </c>
      <c r="E31" s="4">
        <v>20.010000000000002</v>
      </c>
      <c r="F31" s="4">
        <v>20.010000000000002</v>
      </c>
      <c r="G31" s="4">
        <v>17</v>
      </c>
    </row>
    <row r="32" spans="1:7" x14ac:dyDescent="0.2">
      <c r="A32" s="1" t="s">
        <v>31</v>
      </c>
      <c r="B32" s="3">
        <v>6</v>
      </c>
      <c r="C32" s="17">
        <v>41550.6</v>
      </c>
      <c r="D32" s="4">
        <v>14.68</v>
      </c>
      <c r="E32" s="4">
        <v>13.76</v>
      </c>
      <c r="F32" s="4">
        <v>11.87</v>
      </c>
      <c r="G32" s="4">
        <v>10.3</v>
      </c>
    </row>
    <row r="33" spans="1:7" x14ac:dyDescent="0.2">
      <c r="A33" s="1" t="s">
        <v>32</v>
      </c>
      <c r="B33" s="3">
        <v>6</v>
      </c>
      <c r="C33" s="17">
        <v>42518</v>
      </c>
      <c r="D33" s="4">
        <v>11.4</v>
      </c>
      <c r="E33" s="4">
        <v>16.89</v>
      </c>
      <c r="F33" s="4">
        <v>10.84</v>
      </c>
      <c r="G33" s="4">
        <v>10.4</v>
      </c>
    </row>
    <row r="34" spans="1:7" x14ac:dyDescent="0.2">
      <c r="A34" s="1" t="s">
        <v>33</v>
      </c>
      <c r="B34" s="10">
        <v>12</v>
      </c>
      <c r="C34" s="17">
        <v>62372</v>
      </c>
      <c r="D34" s="4">
        <f>44042/2080</f>
        <v>21.174038461538462</v>
      </c>
      <c r="E34" s="4">
        <f>43187/2080</f>
        <v>20.762980769230769</v>
      </c>
      <c r="F34" s="4">
        <f>32500/2080</f>
        <v>15.625</v>
      </c>
      <c r="G34" s="4">
        <f>29458/2080</f>
        <v>14.1625</v>
      </c>
    </row>
    <row r="35" spans="1:7" x14ac:dyDescent="0.2">
      <c r="A35" s="1" t="s">
        <v>34</v>
      </c>
      <c r="B35" s="3">
        <v>14</v>
      </c>
      <c r="C35" s="17">
        <v>59457</v>
      </c>
      <c r="D35" s="4">
        <v>17.37</v>
      </c>
      <c r="E35" s="4">
        <v>17.5</v>
      </c>
      <c r="F35" s="4">
        <v>17.37</v>
      </c>
      <c r="G35" s="4">
        <v>11.81</v>
      </c>
    </row>
    <row r="36" spans="1:7" x14ac:dyDescent="0.2">
      <c r="A36" s="1" t="s">
        <v>35</v>
      </c>
      <c r="B36" s="3">
        <v>35</v>
      </c>
      <c r="C36" s="17">
        <v>76315</v>
      </c>
      <c r="D36" s="4">
        <v>21.46</v>
      </c>
      <c r="E36" s="4">
        <v>25.75</v>
      </c>
      <c r="F36" s="4">
        <v>26.99</v>
      </c>
      <c r="G36" s="4">
        <v>19.63</v>
      </c>
    </row>
    <row r="37" spans="1:7" x14ac:dyDescent="0.2">
      <c r="A37" s="1" t="s">
        <v>36</v>
      </c>
      <c r="B37" s="3">
        <v>5</v>
      </c>
      <c r="C37" s="17">
        <v>42665</v>
      </c>
      <c r="D37" s="4">
        <v>17.7</v>
      </c>
      <c r="E37" s="4">
        <v>17.7</v>
      </c>
      <c r="F37" s="4">
        <v>16.3</v>
      </c>
      <c r="G37" s="4">
        <v>16.309999999999999</v>
      </c>
    </row>
    <row r="38" spans="1:7" x14ac:dyDescent="0.2">
      <c r="A38" s="1" t="s">
        <v>37</v>
      </c>
      <c r="B38" s="3">
        <v>10</v>
      </c>
      <c r="C38" s="17">
        <v>54557</v>
      </c>
      <c r="D38" s="4">
        <v>17.09</v>
      </c>
      <c r="E38" s="4" t="s">
        <v>111</v>
      </c>
      <c r="F38" s="4" t="s">
        <v>111</v>
      </c>
      <c r="G38" s="4">
        <v>13.5</v>
      </c>
    </row>
    <row r="39" spans="1:7" x14ac:dyDescent="0.2">
      <c r="A39" s="1" t="s">
        <v>38</v>
      </c>
      <c r="B39" s="3">
        <v>15</v>
      </c>
      <c r="C39" s="17">
        <v>62587.199999999997</v>
      </c>
      <c r="D39" s="4">
        <v>20.88</v>
      </c>
      <c r="E39" s="4">
        <v>18.54</v>
      </c>
      <c r="F39" s="4">
        <v>18.05</v>
      </c>
      <c r="G39" s="4">
        <v>15.49</v>
      </c>
    </row>
    <row r="40" spans="1:7" x14ac:dyDescent="0.2">
      <c r="A40" s="1" t="s">
        <v>39</v>
      </c>
      <c r="B40" s="3">
        <v>5</v>
      </c>
      <c r="C40" s="17">
        <v>53293</v>
      </c>
      <c r="D40" s="4">
        <v>20.84</v>
      </c>
      <c r="E40" s="4" t="s">
        <v>111</v>
      </c>
      <c r="F40" s="4" t="s">
        <v>111</v>
      </c>
      <c r="G40" s="4">
        <v>18.93</v>
      </c>
    </row>
    <row r="41" spans="1:7" x14ac:dyDescent="0.2">
      <c r="A41" s="1" t="s">
        <v>40</v>
      </c>
      <c r="B41" s="3">
        <v>14</v>
      </c>
      <c r="C41" s="17">
        <v>47714.64</v>
      </c>
      <c r="D41" s="4">
        <v>21.03</v>
      </c>
      <c r="E41" s="4">
        <v>21.03</v>
      </c>
      <c r="F41" s="4">
        <v>15.48</v>
      </c>
      <c r="G41" s="4">
        <v>18.010000000000002</v>
      </c>
    </row>
    <row r="42" spans="1:7" x14ac:dyDescent="0.2">
      <c r="A42" s="1" t="s">
        <v>41</v>
      </c>
      <c r="B42" s="3">
        <v>7</v>
      </c>
      <c r="C42" s="17">
        <v>58000</v>
      </c>
      <c r="D42" s="4">
        <v>23.05</v>
      </c>
      <c r="E42" s="4">
        <v>26.86</v>
      </c>
      <c r="F42" s="4">
        <v>20.64</v>
      </c>
      <c r="G42" s="4">
        <v>23.05</v>
      </c>
    </row>
    <row r="43" spans="1:7" x14ac:dyDescent="0.2">
      <c r="A43" s="1" t="s">
        <v>42</v>
      </c>
      <c r="B43" s="3">
        <v>34</v>
      </c>
      <c r="C43" s="17">
        <v>76419.199999999997</v>
      </c>
      <c r="D43" s="4">
        <v>32.950000000000003</v>
      </c>
      <c r="E43" s="4">
        <v>20</v>
      </c>
      <c r="F43" s="4">
        <v>26.92</v>
      </c>
      <c r="G43" s="4">
        <v>19.670000000000002</v>
      </c>
    </row>
    <row r="44" spans="1:7" x14ac:dyDescent="0.2">
      <c r="A44" s="1" t="s">
        <v>43</v>
      </c>
      <c r="B44" s="3">
        <v>10</v>
      </c>
      <c r="C44" s="17">
        <v>68015.02</v>
      </c>
      <c r="D44" s="4">
        <f>39014.4/2080</f>
        <v>18.756923076923076</v>
      </c>
      <c r="E44" s="4">
        <v>17.05</v>
      </c>
      <c r="F44" s="4">
        <v>15.13</v>
      </c>
      <c r="G44" s="4">
        <v>15.01</v>
      </c>
    </row>
    <row r="45" spans="1:7" x14ac:dyDescent="0.2">
      <c r="A45" s="2" t="s">
        <v>44</v>
      </c>
      <c r="B45" s="5">
        <v>10</v>
      </c>
      <c r="C45" s="18">
        <v>54653.02</v>
      </c>
      <c r="D45" s="6">
        <v>20.43</v>
      </c>
      <c r="E45" s="6">
        <v>20.05</v>
      </c>
      <c r="F45" s="6">
        <v>17.510000000000002</v>
      </c>
      <c r="G45" s="6">
        <v>19.57</v>
      </c>
    </row>
  </sheetData>
  <phoneticPr fontId="4" type="noConversion"/>
  <printOptions horizontalCentered="1"/>
  <pageMargins left="0.25" right="0.25" top="0.85" bottom="0" header="0.2" footer="0"/>
  <pageSetup orientation="portrait" horizontalDpi="4294967292" verticalDpi="4294967292"/>
  <headerFooter>
    <oddHeader>&amp;L &amp;18 &amp;K03-0222016 IAC Salary Survey&amp;R&amp;K03+037Clerk's Office</oddHeader>
  </headerFooter>
  <tableParts count="1">
    <tablePart r:id="rId1"/>
  </tableParts>
  <extLst>
    <ext xmlns:mx="http://schemas.microsoft.com/office/mac/excel/2008/main" uri="{64002731-A6B0-56B0-2670-7721B7C09600}">
      <mx:PLV Mode="1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showGridLines="0" view="pageLayout" topLeftCell="A21" zoomScale="150" workbookViewId="0">
      <selection activeCell="C36" sqref="C36"/>
    </sheetView>
  </sheetViews>
  <sheetFormatPr baseColWidth="10" defaultRowHeight="16" x14ac:dyDescent="0.2"/>
  <cols>
    <col min="1" max="1" width="11" customWidth="1"/>
    <col min="3" max="3" width="16.5" bestFit="1" customWidth="1"/>
    <col min="4" max="4" width="13.83203125" bestFit="1" customWidth="1"/>
  </cols>
  <sheetData>
    <row r="1" spans="1:4" x14ac:dyDescent="0.2">
      <c r="A1" s="12" t="s">
        <v>0</v>
      </c>
      <c r="B1" s="12" t="s">
        <v>45</v>
      </c>
      <c r="C1" s="12" t="s">
        <v>79</v>
      </c>
      <c r="D1" s="12" t="s">
        <v>80</v>
      </c>
    </row>
    <row r="2" spans="1:4" x14ac:dyDescent="0.2">
      <c r="A2" s="2" t="s">
        <v>1</v>
      </c>
      <c r="B2" s="3" t="s">
        <v>111</v>
      </c>
      <c r="C2" s="17" t="s">
        <v>111</v>
      </c>
      <c r="D2" s="17" t="s">
        <v>111</v>
      </c>
    </row>
    <row r="3" spans="1:4" x14ac:dyDescent="0.2">
      <c r="A3" s="1" t="s">
        <v>2</v>
      </c>
      <c r="B3" s="3">
        <v>7</v>
      </c>
      <c r="C3" s="17">
        <v>27716</v>
      </c>
      <c r="D3" s="17">
        <v>27716</v>
      </c>
    </row>
    <row r="4" spans="1:4" x14ac:dyDescent="0.2">
      <c r="A4" s="1" t="s">
        <v>3</v>
      </c>
      <c r="B4" s="3">
        <v>222</v>
      </c>
      <c r="C4" s="17">
        <v>70568</v>
      </c>
      <c r="D4" s="17">
        <v>70568</v>
      </c>
    </row>
    <row r="5" spans="1:4" x14ac:dyDescent="0.2">
      <c r="A5" s="1" t="s">
        <v>4</v>
      </c>
      <c r="B5" s="3">
        <v>6</v>
      </c>
      <c r="C5" s="17">
        <v>17963</v>
      </c>
      <c r="D5" s="17">
        <v>17963</v>
      </c>
    </row>
    <row r="6" spans="1:4" x14ac:dyDescent="0.2">
      <c r="A6" s="1" t="s">
        <v>5</v>
      </c>
      <c r="B6" s="3">
        <v>12</v>
      </c>
      <c r="C6" s="17">
        <v>15592.44</v>
      </c>
      <c r="D6" s="17">
        <v>15592.44</v>
      </c>
    </row>
    <row r="7" spans="1:4" x14ac:dyDescent="0.2">
      <c r="A7" s="1" t="s">
        <v>6</v>
      </c>
      <c r="B7" s="3">
        <v>8</v>
      </c>
      <c r="C7" s="17">
        <v>62184</v>
      </c>
      <c r="D7" s="17">
        <v>62184</v>
      </c>
    </row>
    <row r="8" spans="1:4" x14ac:dyDescent="0.2">
      <c r="A8" s="1" t="s">
        <v>7</v>
      </c>
      <c r="B8" s="3">
        <v>1</v>
      </c>
      <c r="C8" s="17">
        <v>70822</v>
      </c>
      <c r="D8" s="17">
        <v>70822</v>
      </c>
    </row>
    <row r="9" spans="1:4" x14ac:dyDescent="0.2">
      <c r="A9" s="1" t="s">
        <v>8</v>
      </c>
      <c r="B9" s="3">
        <v>5</v>
      </c>
      <c r="C9" s="17">
        <v>30911.71</v>
      </c>
      <c r="D9" s="17">
        <v>30911.71</v>
      </c>
    </row>
    <row r="10" spans="1:4" x14ac:dyDescent="0.2">
      <c r="A10" s="1" t="s">
        <v>9</v>
      </c>
      <c r="B10" s="3">
        <v>3</v>
      </c>
      <c r="C10" s="17">
        <v>65000</v>
      </c>
      <c r="D10" s="17">
        <v>65000</v>
      </c>
    </row>
    <row r="11" spans="1:4" x14ac:dyDescent="0.2">
      <c r="A11" s="1" t="s">
        <v>10</v>
      </c>
      <c r="B11" s="3">
        <v>165</v>
      </c>
      <c r="C11" s="17">
        <v>73142.679999999993</v>
      </c>
      <c r="D11" s="17">
        <v>73142.679999999993</v>
      </c>
    </row>
    <row r="12" spans="1:4" x14ac:dyDescent="0.2">
      <c r="A12" s="1" t="s">
        <v>11</v>
      </c>
      <c r="B12" s="3">
        <v>10</v>
      </c>
      <c r="C12" s="17">
        <v>36036</v>
      </c>
      <c r="D12" s="17">
        <v>36036</v>
      </c>
    </row>
    <row r="13" spans="1:4" x14ac:dyDescent="0.2">
      <c r="A13" s="1" t="s">
        <v>12</v>
      </c>
      <c r="B13" s="3">
        <v>4</v>
      </c>
      <c r="C13" s="17">
        <v>41904</v>
      </c>
      <c r="D13" s="17">
        <v>23480</v>
      </c>
    </row>
    <row r="14" spans="1:4" x14ac:dyDescent="0.2">
      <c r="A14" s="1" t="s">
        <v>13</v>
      </c>
      <c r="B14" s="3">
        <v>0</v>
      </c>
      <c r="C14" s="17">
        <v>13890</v>
      </c>
      <c r="D14" s="17">
        <v>13890</v>
      </c>
    </row>
    <row r="15" spans="1:4" x14ac:dyDescent="0.2">
      <c r="A15" s="1" t="s">
        <v>14</v>
      </c>
      <c r="B15" s="3" t="s">
        <v>111</v>
      </c>
      <c r="C15" s="17" t="s">
        <v>111</v>
      </c>
      <c r="D15" s="17" t="s">
        <v>111</v>
      </c>
    </row>
    <row r="16" spans="1:4" x14ac:dyDescent="0.2">
      <c r="A16" s="1" t="s">
        <v>15</v>
      </c>
      <c r="B16" s="3">
        <v>8</v>
      </c>
      <c r="C16" s="17">
        <v>21444.09</v>
      </c>
      <c r="D16" s="17">
        <v>17331.86</v>
      </c>
    </row>
    <row r="17" spans="1:4" x14ac:dyDescent="0.2">
      <c r="A17" s="1" t="s">
        <v>16</v>
      </c>
      <c r="B17" s="3">
        <v>0</v>
      </c>
      <c r="C17" s="17">
        <v>24058.06</v>
      </c>
      <c r="D17" s="17">
        <v>24058.06</v>
      </c>
    </row>
    <row r="18" spans="1:4" x14ac:dyDescent="0.2">
      <c r="A18" s="2" t="s">
        <v>17</v>
      </c>
      <c r="B18" s="3">
        <v>9</v>
      </c>
      <c r="C18" s="17">
        <v>13842.96</v>
      </c>
      <c r="D18" s="17">
        <v>13842.96</v>
      </c>
    </row>
    <row r="19" spans="1:4" x14ac:dyDescent="0.2">
      <c r="A19" s="1" t="s">
        <v>18</v>
      </c>
      <c r="B19" s="3">
        <v>12</v>
      </c>
      <c r="C19" s="17">
        <v>30815</v>
      </c>
      <c r="D19" s="17">
        <v>24400.86</v>
      </c>
    </row>
    <row r="20" spans="1:4" x14ac:dyDescent="0.2">
      <c r="A20" s="1" t="s">
        <v>19</v>
      </c>
      <c r="B20" s="3">
        <v>4</v>
      </c>
      <c r="C20" s="17">
        <v>24818</v>
      </c>
      <c r="D20" s="17">
        <v>24818</v>
      </c>
    </row>
    <row r="21" spans="1:4" x14ac:dyDescent="0.2">
      <c r="A21" s="1" t="s">
        <v>20</v>
      </c>
      <c r="B21" s="3">
        <v>2</v>
      </c>
      <c r="C21" s="17">
        <v>39769.56</v>
      </c>
      <c r="D21" s="17">
        <v>39769.56</v>
      </c>
    </row>
    <row r="22" spans="1:4" x14ac:dyDescent="0.2">
      <c r="A22" s="1" t="s">
        <v>21</v>
      </c>
      <c r="B22" s="3">
        <v>4</v>
      </c>
      <c r="C22" s="17">
        <v>26910.95</v>
      </c>
      <c r="D22" s="17">
        <v>24851</v>
      </c>
    </row>
    <row r="23" spans="1:4" x14ac:dyDescent="0.2">
      <c r="A23" s="1" t="s">
        <v>22</v>
      </c>
      <c r="B23" s="3">
        <v>102</v>
      </c>
      <c r="C23" s="17">
        <v>41356</v>
      </c>
      <c r="D23" s="17">
        <v>35856</v>
      </c>
    </row>
    <row r="24" spans="1:4" x14ac:dyDescent="0.2">
      <c r="A24" s="1" t="s">
        <v>23</v>
      </c>
      <c r="B24" s="3">
        <v>6</v>
      </c>
      <c r="C24" s="17">
        <f>2915*12</f>
        <v>34980</v>
      </c>
      <c r="D24" s="17">
        <f>2915*12</f>
        <v>34980</v>
      </c>
    </row>
    <row r="25" spans="1:4" x14ac:dyDescent="0.2">
      <c r="A25" s="1" t="s">
        <v>24</v>
      </c>
      <c r="B25" s="3">
        <v>7</v>
      </c>
      <c r="C25" s="17">
        <v>33916</v>
      </c>
      <c r="D25" s="17">
        <v>30883.13</v>
      </c>
    </row>
    <row r="26" spans="1:4" x14ac:dyDescent="0.2">
      <c r="A26" s="1" t="s">
        <v>25</v>
      </c>
      <c r="B26" s="3" t="s">
        <v>111</v>
      </c>
      <c r="C26" s="17">
        <v>24070.53</v>
      </c>
      <c r="D26" s="17">
        <v>24070.53</v>
      </c>
    </row>
    <row r="27" spans="1:4" x14ac:dyDescent="0.2">
      <c r="A27" s="1" t="s">
        <v>26</v>
      </c>
      <c r="B27" s="3">
        <v>1</v>
      </c>
      <c r="C27" s="17">
        <v>27212</v>
      </c>
      <c r="D27" s="17">
        <v>27212</v>
      </c>
    </row>
    <row r="28" spans="1:4" x14ac:dyDescent="0.2">
      <c r="A28" s="1" t="s">
        <v>27</v>
      </c>
      <c r="B28" s="3">
        <v>6</v>
      </c>
      <c r="C28" s="17">
        <v>31536</v>
      </c>
      <c r="D28" s="17">
        <v>31224</v>
      </c>
    </row>
    <row r="29" spans="1:4" x14ac:dyDescent="0.2">
      <c r="A29" s="1" t="s">
        <v>28</v>
      </c>
      <c r="B29" s="3" t="s">
        <v>111</v>
      </c>
      <c r="C29" s="17" t="s">
        <v>111</v>
      </c>
      <c r="D29" s="17" t="s">
        <v>111</v>
      </c>
    </row>
    <row r="30" spans="1:4" x14ac:dyDescent="0.2">
      <c r="A30" s="1" t="s">
        <v>29</v>
      </c>
      <c r="B30" s="3">
        <v>12</v>
      </c>
      <c r="C30" s="17">
        <v>43560</v>
      </c>
      <c r="D30" s="17">
        <v>43560</v>
      </c>
    </row>
    <row r="31" spans="1:4" x14ac:dyDescent="0.2">
      <c r="A31" s="1" t="s">
        <v>30</v>
      </c>
      <c r="B31" s="3">
        <v>7</v>
      </c>
      <c r="C31" s="17">
        <v>25460</v>
      </c>
      <c r="D31" s="17">
        <v>25460</v>
      </c>
    </row>
    <row r="32" spans="1:4" x14ac:dyDescent="0.2">
      <c r="A32" s="1" t="s">
        <v>31</v>
      </c>
      <c r="B32" s="3">
        <v>4</v>
      </c>
      <c r="C32" s="17">
        <v>14112</v>
      </c>
      <c r="D32" s="17">
        <v>14112</v>
      </c>
    </row>
    <row r="33" spans="1:4" x14ac:dyDescent="0.2">
      <c r="A33" s="1" t="s">
        <v>32</v>
      </c>
      <c r="B33" s="3">
        <v>5</v>
      </c>
      <c r="C33" s="17">
        <v>16715</v>
      </c>
      <c r="D33" s="17">
        <v>16643</v>
      </c>
    </row>
    <row r="34" spans="1:4" x14ac:dyDescent="0.2">
      <c r="A34" s="1" t="s">
        <v>33</v>
      </c>
      <c r="B34" s="3">
        <v>10</v>
      </c>
      <c r="C34" s="17">
        <v>31472</v>
      </c>
      <c r="D34" s="17">
        <v>31472</v>
      </c>
    </row>
    <row r="35" spans="1:4" x14ac:dyDescent="0.2">
      <c r="A35" s="1" t="s">
        <v>34</v>
      </c>
      <c r="B35" s="3">
        <v>6</v>
      </c>
      <c r="C35" s="17">
        <v>20259</v>
      </c>
      <c r="D35" s="17">
        <v>20259</v>
      </c>
    </row>
    <row r="36" spans="1:4" x14ac:dyDescent="0.2">
      <c r="A36" s="1" t="s">
        <v>35</v>
      </c>
      <c r="B36" s="3">
        <v>11</v>
      </c>
      <c r="C36" s="17">
        <v>63814</v>
      </c>
      <c r="D36" s="17">
        <v>63814</v>
      </c>
    </row>
    <row r="37" spans="1:4" x14ac:dyDescent="0.2">
      <c r="A37" s="1" t="s">
        <v>36</v>
      </c>
      <c r="B37" s="3">
        <v>15</v>
      </c>
      <c r="C37" s="17">
        <v>13431</v>
      </c>
      <c r="D37" s="17">
        <v>13431</v>
      </c>
    </row>
    <row r="38" spans="1:4" x14ac:dyDescent="0.2">
      <c r="A38" s="1" t="s">
        <v>37</v>
      </c>
      <c r="B38" s="3">
        <v>10</v>
      </c>
      <c r="C38" s="17">
        <v>24454</v>
      </c>
      <c r="D38" s="17">
        <v>24454</v>
      </c>
    </row>
    <row r="39" spans="1:4" x14ac:dyDescent="0.2">
      <c r="A39" s="1" t="s">
        <v>38</v>
      </c>
      <c r="B39" s="3">
        <v>5</v>
      </c>
      <c r="C39" s="17">
        <v>31172.799999999999</v>
      </c>
      <c r="D39" s="17">
        <v>29972.799999999999</v>
      </c>
    </row>
    <row r="40" spans="1:4" x14ac:dyDescent="0.2">
      <c r="A40" s="1" t="s">
        <v>39</v>
      </c>
      <c r="B40" s="3" t="s">
        <v>111</v>
      </c>
      <c r="C40" s="17">
        <v>24420</v>
      </c>
      <c r="D40" s="17">
        <v>23196</v>
      </c>
    </row>
    <row r="41" spans="1:4" x14ac:dyDescent="0.2">
      <c r="A41" s="1" t="s">
        <v>40</v>
      </c>
      <c r="B41" s="3">
        <v>6</v>
      </c>
      <c r="C41" s="17">
        <v>40579.440000000002</v>
      </c>
      <c r="D41" s="17">
        <v>40579.440000000002</v>
      </c>
    </row>
    <row r="42" spans="1:4" x14ac:dyDescent="0.2">
      <c r="A42" s="1" t="s">
        <v>41</v>
      </c>
      <c r="B42" s="3">
        <v>33</v>
      </c>
      <c r="C42" s="17">
        <v>33000</v>
      </c>
      <c r="D42" s="17">
        <v>32000</v>
      </c>
    </row>
    <row r="43" spans="1:4" x14ac:dyDescent="0.2">
      <c r="A43" s="1" t="s">
        <v>42</v>
      </c>
      <c r="B43" s="3">
        <v>2</v>
      </c>
      <c r="C43" s="17">
        <v>76419.199999999997</v>
      </c>
      <c r="D43" s="17">
        <v>76419.199999999997</v>
      </c>
    </row>
    <row r="44" spans="1:4" x14ac:dyDescent="0.2">
      <c r="A44" s="1" t="s">
        <v>43</v>
      </c>
      <c r="B44" s="3">
        <v>8</v>
      </c>
      <c r="C44" s="17">
        <v>40213.26</v>
      </c>
      <c r="D44" s="17">
        <v>40213.26</v>
      </c>
    </row>
    <row r="45" spans="1:4" x14ac:dyDescent="0.2">
      <c r="A45" s="2" t="s">
        <v>44</v>
      </c>
      <c r="B45" s="5">
        <v>4</v>
      </c>
      <c r="C45" s="18">
        <v>27277.08</v>
      </c>
      <c r="D45" s="18">
        <v>26659</v>
      </c>
    </row>
  </sheetData>
  <phoneticPr fontId="4" type="noConversion"/>
  <printOptions horizontalCentered="1"/>
  <pageMargins left="0.25" right="0.25" top="0.85" bottom="0" header="0.2" footer="0"/>
  <pageSetup orientation="portrait" horizontalDpi="4294967292" verticalDpi="4294967292"/>
  <headerFooter>
    <oddHeader>&amp;L &amp;18 &amp;K03-0222016 IAC Salary Survey&amp;R&amp;K03+037Commissioner's Office</oddHeader>
  </headerFooter>
  <tableParts count="1">
    <tablePart r:id="rId1"/>
  </tableParts>
  <extLst>
    <ext xmlns:mx="http://schemas.microsoft.com/office/mac/excel/2008/main" uri="{64002731-A6B0-56B0-2670-7721B7C09600}">
      <mx:PLV Mode="1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showGridLines="0" view="pageLayout" topLeftCell="A15" zoomScale="150" workbookViewId="0">
      <selection activeCell="C37" sqref="C37"/>
    </sheetView>
  </sheetViews>
  <sheetFormatPr baseColWidth="10" defaultRowHeight="16" x14ac:dyDescent="0.2"/>
  <cols>
    <col min="1" max="1" width="11" customWidth="1"/>
    <col min="4" max="4" width="11.6640625" customWidth="1"/>
  </cols>
  <sheetData>
    <row r="1" spans="1:4" x14ac:dyDescent="0.2">
      <c r="A1" s="12" t="s">
        <v>0</v>
      </c>
      <c r="B1" s="12" t="s">
        <v>45</v>
      </c>
      <c r="C1" s="12" t="s">
        <v>81</v>
      </c>
      <c r="D1" s="12" t="s">
        <v>47</v>
      </c>
    </row>
    <row r="2" spans="1:4" x14ac:dyDescent="0.2">
      <c r="A2" s="2" t="s">
        <v>1</v>
      </c>
      <c r="B2" s="3" t="s">
        <v>111</v>
      </c>
      <c r="C2" s="17" t="s">
        <v>111</v>
      </c>
      <c r="D2" s="4" t="s">
        <v>111</v>
      </c>
    </row>
    <row r="3" spans="1:4" x14ac:dyDescent="0.2">
      <c r="A3" s="1" t="s">
        <v>2</v>
      </c>
      <c r="B3" s="3">
        <v>1</v>
      </c>
      <c r="C3" s="17">
        <v>4550</v>
      </c>
      <c r="D3" s="4">
        <v>2.19</v>
      </c>
    </row>
    <row r="4" spans="1:4" x14ac:dyDescent="0.2">
      <c r="A4" s="1" t="s">
        <v>3</v>
      </c>
      <c r="B4" s="3">
        <v>3</v>
      </c>
      <c r="C4" s="17">
        <v>52926</v>
      </c>
      <c r="D4" s="4">
        <v>13</v>
      </c>
    </row>
    <row r="5" spans="1:4" x14ac:dyDescent="0.2">
      <c r="A5" s="1" t="s">
        <v>4</v>
      </c>
      <c r="B5" s="3">
        <v>0</v>
      </c>
      <c r="C5" s="17">
        <v>7238</v>
      </c>
      <c r="D5" s="4">
        <v>0</v>
      </c>
    </row>
    <row r="6" spans="1:4" x14ac:dyDescent="0.2">
      <c r="A6" s="1" t="s">
        <v>5</v>
      </c>
      <c r="B6" s="3">
        <v>2</v>
      </c>
      <c r="C6" s="17">
        <v>1653.12</v>
      </c>
      <c r="D6" s="4">
        <v>11.72</v>
      </c>
    </row>
    <row r="7" spans="1:4" x14ac:dyDescent="0.2">
      <c r="A7" s="1" t="s">
        <v>6</v>
      </c>
      <c r="B7" s="3">
        <v>4</v>
      </c>
      <c r="C7" s="17">
        <v>18422</v>
      </c>
      <c r="D7" s="4">
        <v>9.57</v>
      </c>
    </row>
    <row r="8" spans="1:4" x14ac:dyDescent="0.2">
      <c r="A8" s="1" t="s">
        <v>7</v>
      </c>
      <c r="B8" s="3">
        <v>1</v>
      </c>
      <c r="C8" s="17">
        <v>40000</v>
      </c>
      <c r="D8" s="4">
        <v>18.75</v>
      </c>
    </row>
    <row r="9" spans="1:4" x14ac:dyDescent="0.2">
      <c r="A9" s="1" t="s">
        <v>8</v>
      </c>
      <c r="B9" s="3">
        <v>3</v>
      </c>
      <c r="C9" s="17">
        <v>15996.86</v>
      </c>
      <c r="D9" s="4">
        <v>12.9</v>
      </c>
    </row>
    <row r="10" spans="1:4" x14ac:dyDescent="0.2">
      <c r="A10" s="1" t="s">
        <v>9</v>
      </c>
      <c r="B10" s="3">
        <v>3</v>
      </c>
      <c r="C10" s="17">
        <v>47040</v>
      </c>
      <c r="D10" s="4">
        <v>0</v>
      </c>
    </row>
    <row r="11" spans="1:4" x14ac:dyDescent="0.2">
      <c r="A11" s="1" t="s">
        <v>10</v>
      </c>
      <c r="B11" s="3">
        <v>2</v>
      </c>
      <c r="C11" s="17">
        <v>24045</v>
      </c>
      <c r="D11" s="4">
        <v>0</v>
      </c>
    </row>
    <row r="12" spans="1:4" x14ac:dyDescent="0.2">
      <c r="A12" s="1" t="s">
        <v>11</v>
      </c>
      <c r="B12" s="3">
        <v>0</v>
      </c>
      <c r="C12" s="17">
        <v>28000</v>
      </c>
      <c r="D12" s="4">
        <v>0</v>
      </c>
    </row>
    <row r="13" spans="1:4" x14ac:dyDescent="0.2">
      <c r="A13" s="1" t="s">
        <v>12</v>
      </c>
      <c r="B13" s="3">
        <v>2</v>
      </c>
      <c r="C13" s="17">
        <v>10000</v>
      </c>
      <c r="D13" s="4" t="s">
        <v>129</v>
      </c>
    </row>
    <row r="14" spans="1:4" x14ac:dyDescent="0.2">
      <c r="A14" s="1" t="s">
        <v>13</v>
      </c>
      <c r="B14" s="3">
        <v>0</v>
      </c>
      <c r="C14" s="17">
        <v>4116</v>
      </c>
      <c r="D14" s="4">
        <v>0</v>
      </c>
    </row>
    <row r="15" spans="1:4" x14ac:dyDescent="0.2">
      <c r="A15" s="1" t="s">
        <v>14</v>
      </c>
      <c r="B15" s="3" t="s">
        <v>111</v>
      </c>
      <c r="C15" s="17" t="s">
        <v>111</v>
      </c>
      <c r="D15" s="4" t="s">
        <v>111</v>
      </c>
    </row>
    <row r="16" spans="1:4" x14ac:dyDescent="0.2">
      <c r="A16" s="1" t="s">
        <v>15</v>
      </c>
      <c r="B16" s="3">
        <v>0</v>
      </c>
      <c r="C16" s="17">
        <v>6025.5</v>
      </c>
      <c r="D16" s="4">
        <v>0</v>
      </c>
    </row>
    <row r="17" spans="1:4" x14ac:dyDescent="0.2">
      <c r="A17" s="1" t="s">
        <v>16</v>
      </c>
      <c r="B17" s="3">
        <v>1</v>
      </c>
      <c r="C17" s="17">
        <v>13466.96</v>
      </c>
      <c r="D17" s="4" t="s">
        <v>124</v>
      </c>
    </row>
    <row r="18" spans="1:4" x14ac:dyDescent="0.2">
      <c r="A18" s="2" t="s">
        <v>17</v>
      </c>
      <c r="B18" s="3">
        <v>0</v>
      </c>
      <c r="C18" s="17">
        <v>1854</v>
      </c>
      <c r="D18" s="4">
        <v>0</v>
      </c>
    </row>
    <row r="19" spans="1:4" x14ac:dyDescent="0.2">
      <c r="A19" s="1" t="s">
        <v>18</v>
      </c>
      <c r="B19" s="3">
        <v>2</v>
      </c>
      <c r="C19" s="17">
        <v>8290.02</v>
      </c>
      <c r="D19" s="4">
        <v>0</v>
      </c>
    </row>
    <row r="20" spans="1:4" x14ac:dyDescent="0.2">
      <c r="A20" s="1" t="s">
        <v>19</v>
      </c>
      <c r="B20" s="3">
        <v>0</v>
      </c>
      <c r="C20" s="17">
        <v>9435</v>
      </c>
      <c r="D20" s="4">
        <v>0</v>
      </c>
    </row>
    <row r="21" spans="1:4" x14ac:dyDescent="0.2">
      <c r="A21" s="1" t="s">
        <v>20</v>
      </c>
      <c r="B21" s="3">
        <v>0</v>
      </c>
      <c r="C21" s="17">
        <v>11109</v>
      </c>
      <c r="D21" s="4">
        <v>23.75</v>
      </c>
    </row>
    <row r="22" spans="1:4" x14ac:dyDescent="0.2">
      <c r="A22" s="1" t="s">
        <v>21</v>
      </c>
      <c r="B22" s="3">
        <v>1</v>
      </c>
      <c r="C22" s="17">
        <v>5143.1000000000004</v>
      </c>
      <c r="D22" s="4">
        <v>2.9</v>
      </c>
    </row>
    <row r="23" spans="1:4" x14ac:dyDescent="0.2">
      <c r="A23" s="1" t="s">
        <v>22</v>
      </c>
      <c r="B23" s="3">
        <v>2</v>
      </c>
      <c r="C23" s="17">
        <v>9732</v>
      </c>
      <c r="D23" s="4">
        <v>10.72</v>
      </c>
    </row>
    <row r="24" spans="1:4" x14ac:dyDescent="0.2">
      <c r="A24" s="1" t="s">
        <v>23</v>
      </c>
      <c r="B24" s="3">
        <v>0</v>
      </c>
      <c r="C24" s="17">
        <f>12*823.58</f>
        <v>9882.9600000000009</v>
      </c>
      <c r="D24" s="4">
        <v>0</v>
      </c>
    </row>
    <row r="25" spans="1:4" x14ac:dyDescent="0.2">
      <c r="A25" s="1" t="s">
        <v>24</v>
      </c>
      <c r="B25" s="3">
        <v>2</v>
      </c>
      <c r="C25" s="17">
        <v>9805.44</v>
      </c>
      <c r="D25" s="4">
        <v>20</v>
      </c>
    </row>
    <row r="26" spans="1:4" x14ac:dyDescent="0.2">
      <c r="A26" s="1" t="s">
        <v>25</v>
      </c>
      <c r="B26" s="3">
        <v>0</v>
      </c>
      <c r="C26" s="17">
        <v>7622.68</v>
      </c>
      <c r="D26" s="4">
        <v>0</v>
      </c>
    </row>
    <row r="27" spans="1:4" x14ac:dyDescent="0.2">
      <c r="A27" s="1" t="s">
        <v>26</v>
      </c>
      <c r="B27" s="3">
        <v>1</v>
      </c>
      <c r="C27" s="17">
        <v>6971</v>
      </c>
      <c r="D27" s="4">
        <v>25</v>
      </c>
    </row>
    <row r="28" spans="1:4" x14ac:dyDescent="0.2">
      <c r="A28" s="1" t="s">
        <v>27</v>
      </c>
      <c r="B28" s="3">
        <v>0</v>
      </c>
      <c r="C28" s="17">
        <v>9048</v>
      </c>
      <c r="D28" s="4">
        <v>0</v>
      </c>
    </row>
    <row r="29" spans="1:4" x14ac:dyDescent="0.2">
      <c r="A29" s="1" t="s">
        <v>28</v>
      </c>
      <c r="B29" s="3" t="s">
        <v>111</v>
      </c>
      <c r="C29" s="17" t="s">
        <v>111</v>
      </c>
      <c r="D29" s="4" t="s">
        <v>111</v>
      </c>
    </row>
    <row r="30" spans="1:4" x14ac:dyDescent="0.2">
      <c r="A30" s="1" t="s">
        <v>29</v>
      </c>
      <c r="B30" s="3">
        <v>0</v>
      </c>
      <c r="C30" s="17">
        <v>18204</v>
      </c>
      <c r="D30" s="4">
        <v>0</v>
      </c>
    </row>
    <row r="31" spans="1:4" x14ac:dyDescent="0.2">
      <c r="A31" s="1" t="s">
        <v>30</v>
      </c>
      <c r="B31" s="3">
        <v>0</v>
      </c>
      <c r="C31" s="17">
        <v>9000</v>
      </c>
      <c r="D31" s="4">
        <v>0</v>
      </c>
    </row>
    <row r="32" spans="1:4" x14ac:dyDescent="0.2">
      <c r="A32" s="1" t="s">
        <v>31</v>
      </c>
      <c r="B32" s="3">
        <v>1</v>
      </c>
      <c r="C32" s="17">
        <v>2200</v>
      </c>
      <c r="D32" s="4" t="s">
        <v>130</v>
      </c>
    </row>
    <row r="33" spans="1:4" x14ac:dyDescent="0.2">
      <c r="A33" s="1" t="s">
        <v>32</v>
      </c>
      <c r="B33" s="3">
        <v>0</v>
      </c>
      <c r="C33" s="17">
        <v>3100</v>
      </c>
      <c r="D33" s="4">
        <v>0</v>
      </c>
    </row>
    <row r="34" spans="1:4" x14ac:dyDescent="0.2">
      <c r="A34" s="1" t="s">
        <v>33</v>
      </c>
      <c r="B34" s="3">
        <v>1</v>
      </c>
      <c r="C34" s="17">
        <v>13244</v>
      </c>
      <c r="D34" s="4">
        <v>0</v>
      </c>
    </row>
    <row r="35" spans="1:4" x14ac:dyDescent="0.2">
      <c r="A35" s="1" t="s">
        <v>34</v>
      </c>
      <c r="B35" s="3">
        <v>1</v>
      </c>
      <c r="C35" s="17">
        <v>10300</v>
      </c>
      <c r="D35" s="4">
        <v>50</v>
      </c>
    </row>
    <row r="36" spans="1:4" x14ac:dyDescent="0.2">
      <c r="A36" s="1" t="s">
        <v>35</v>
      </c>
      <c r="B36" s="3">
        <v>5</v>
      </c>
      <c r="C36" s="17">
        <v>51542</v>
      </c>
      <c r="D36" s="4">
        <v>15</v>
      </c>
    </row>
    <row r="37" spans="1:4" x14ac:dyDescent="0.2">
      <c r="A37" s="1" t="s">
        <v>36</v>
      </c>
      <c r="B37" s="3">
        <v>0</v>
      </c>
      <c r="C37" s="17">
        <v>2060</v>
      </c>
      <c r="D37" s="4">
        <v>0</v>
      </c>
    </row>
    <row r="38" spans="1:4" x14ac:dyDescent="0.2">
      <c r="A38" s="1" t="s">
        <v>37</v>
      </c>
      <c r="B38" s="3">
        <v>1</v>
      </c>
      <c r="C38" s="17">
        <v>16232</v>
      </c>
      <c r="D38" s="4" t="s">
        <v>131</v>
      </c>
    </row>
    <row r="39" spans="1:4" x14ac:dyDescent="0.2">
      <c r="A39" s="1" t="s">
        <v>38</v>
      </c>
      <c r="B39" s="3">
        <v>0</v>
      </c>
      <c r="C39" s="17">
        <v>31946.52</v>
      </c>
      <c r="D39" s="4">
        <v>0</v>
      </c>
    </row>
    <row r="40" spans="1:4" x14ac:dyDescent="0.2">
      <c r="A40" s="1" t="s">
        <v>39</v>
      </c>
      <c r="B40" s="3">
        <v>0</v>
      </c>
      <c r="C40" s="17">
        <v>11341</v>
      </c>
      <c r="D40" s="4">
        <v>0</v>
      </c>
    </row>
    <row r="41" spans="1:4" x14ac:dyDescent="0.2">
      <c r="A41" s="1" t="s">
        <v>40</v>
      </c>
      <c r="B41" s="3">
        <v>0</v>
      </c>
      <c r="C41" s="17">
        <v>5852.4</v>
      </c>
      <c r="D41" s="4">
        <v>0</v>
      </c>
    </row>
    <row r="42" spans="1:4" x14ac:dyDescent="0.2">
      <c r="A42" s="1" t="s">
        <v>41</v>
      </c>
      <c r="B42" s="3">
        <v>0</v>
      </c>
      <c r="C42" s="17">
        <v>13005</v>
      </c>
      <c r="D42" s="4">
        <v>0</v>
      </c>
    </row>
    <row r="43" spans="1:4" x14ac:dyDescent="0.2">
      <c r="A43" s="1" t="s">
        <v>42</v>
      </c>
      <c r="B43" s="3">
        <v>4</v>
      </c>
      <c r="C43" s="17">
        <v>47704.800000000003</v>
      </c>
      <c r="D43" s="4">
        <v>18.489999999999998</v>
      </c>
    </row>
    <row r="44" spans="1:4" x14ac:dyDescent="0.2">
      <c r="A44" s="1" t="s">
        <v>43</v>
      </c>
      <c r="B44" s="3">
        <v>1</v>
      </c>
      <c r="C44" s="17">
        <v>11773.93</v>
      </c>
      <c r="D44" s="4">
        <v>0</v>
      </c>
    </row>
    <row r="45" spans="1:4" x14ac:dyDescent="0.2">
      <c r="A45" s="2" t="s">
        <v>44</v>
      </c>
      <c r="B45" s="5">
        <v>0</v>
      </c>
      <c r="C45" s="18">
        <v>7868.6</v>
      </c>
      <c r="D45" s="6">
        <v>0</v>
      </c>
    </row>
  </sheetData>
  <phoneticPr fontId="4" type="noConversion"/>
  <printOptions horizontalCentered="1"/>
  <pageMargins left="0.25" right="0.25" top="0.85" bottom="0" header="0.2" footer="0"/>
  <pageSetup orientation="portrait" horizontalDpi="4294967292" verticalDpi="4294967292"/>
  <headerFooter>
    <oddHeader>&amp;L &amp;18 &amp;K03-0222016 IAC Salary Survey&amp;R&amp;K03+037Coroner's Office</oddHeader>
  </headerFooter>
  <tableParts count="1">
    <tablePart r:id="rId1"/>
  </tableParts>
  <extLst>
    <ext xmlns:mx="http://schemas.microsoft.com/office/mac/excel/2008/main" uri="{64002731-A6B0-56B0-2670-7721B7C09600}">
      <mx:PLV Mode="1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showGridLines="0" view="pageLayout" topLeftCell="A16" zoomScale="150" workbookViewId="0">
      <selection activeCell="D36" sqref="D36"/>
    </sheetView>
  </sheetViews>
  <sheetFormatPr baseColWidth="10" defaultRowHeight="16" x14ac:dyDescent="0.2"/>
  <cols>
    <col min="1" max="1" width="11" customWidth="1"/>
  </cols>
  <sheetData>
    <row r="1" spans="1:4" x14ac:dyDescent="0.2">
      <c r="A1" s="12" t="s">
        <v>0</v>
      </c>
      <c r="B1" s="12" t="s">
        <v>45</v>
      </c>
      <c r="C1" s="12" t="s">
        <v>82</v>
      </c>
      <c r="D1" s="12" t="s">
        <v>47</v>
      </c>
    </row>
    <row r="2" spans="1:4" x14ac:dyDescent="0.2">
      <c r="A2" s="2" t="s">
        <v>1</v>
      </c>
      <c r="B2" s="3" t="s">
        <v>111</v>
      </c>
      <c r="C2" s="17" t="s">
        <v>111</v>
      </c>
      <c r="D2" s="4" t="s">
        <v>111</v>
      </c>
    </row>
    <row r="3" spans="1:4" x14ac:dyDescent="0.2">
      <c r="A3" s="1" t="s">
        <v>2</v>
      </c>
      <c r="B3" s="3">
        <v>1</v>
      </c>
      <c r="C3" s="17">
        <v>53924</v>
      </c>
      <c r="D3" s="4" t="s">
        <v>111</v>
      </c>
    </row>
    <row r="4" spans="1:4" x14ac:dyDescent="0.2">
      <c r="A4" s="1" t="s">
        <v>3</v>
      </c>
      <c r="B4" s="3">
        <v>15</v>
      </c>
      <c r="C4" s="17">
        <v>99377</v>
      </c>
      <c r="D4" s="4">
        <v>40.229999999999997</v>
      </c>
    </row>
    <row r="5" spans="1:4" x14ac:dyDescent="0.2">
      <c r="A5" s="1" t="s">
        <v>4</v>
      </c>
      <c r="B5" s="3">
        <v>1</v>
      </c>
      <c r="C5" s="17">
        <v>64927</v>
      </c>
      <c r="D5" s="4" t="s">
        <v>111</v>
      </c>
    </row>
    <row r="6" spans="1:4" x14ac:dyDescent="0.2">
      <c r="A6" s="1" t="s">
        <v>5</v>
      </c>
      <c r="B6" s="3">
        <v>1</v>
      </c>
      <c r="C6" s="17">
        <v>74262.960000000006</v>
      </c>
      <c r="D6" s="4" t="s">
        <v>111</v>
      </c>
    </row>
    <row r="7" spans="1:4" x14ac:dyDescent="0.2">
      <c r="A7" s="1" t="s">
        <v>6</v>
      </c>
      <c r="B7" s="3">
        <v>8</v>
      </c>
      <c r="C7" s="17">
        <v>89458</v>
      </c>
      <c r="D7" s="4">
        <v>32.5</v>
      </c>
    </row>
    <row r="8" spans="1:4" x14ac:dyDescent="0.2">
      <c r="A8" s="1" t="s">
        <v>7</v>
      </c>
      <c r="B8" s="3">
        <v>7</v>
      </c>
      <c r="C8" s="17">
        <v>118061</v>
      </c>
      <c r="D8" s="4">
        <f>110981/2080</f>
        <v>53.356250000000003</v>
      </c>
    </row>
    <row r="9" spans="1:4" x14ac:dyDescent="0.2">
      <c r="A9" s="1" t="s">
        <v>8</v>
      </c>
      <c r="B9" s="3">
        <v>4</v>
      </c>
      <c r="C9" s="17">
        <v>80408.639999999999</v>
      </c>
      <c r="D9" s="4">
        <v>33.1</v>
      </c>
    </row>
    <row r="10" spans="1:4" x14ac:dyDescent="0.2">
      <c r="A10" s="1" t="s">
        <v>9</v>
      </c>
      <c r="B10" s="3">
        <v>17</v>
      </c>
      <c r="C10" s="17">
        <v>95000</v>
      </c>
      <c r="D10" s="4">
        <v>37.04</v>
      </c>
    </row>
    <row r="11" spans="1:4" x14ac:dyDescent="0.2">
      <c r="A11" s="1" t="s">
        <v>10</v>
      </c>
      <c r="B11" s="3">
        <v>15</v>
      </c>
      <c r="C11" s="17">
        <v>104894.9</v>
      </c>
      <c r="D11" s="4">
        <v>40.22</v>
      </c>
    </row>
    <row r="12" spans="1:4" x14ac:dyDescent="0.2">
      <c r="A12" s="1" t="s">
        <v>11</v>
      </c>
      <c r="B12" s="3">
        <v>3</v>
      </c>
      <c r="C12" s="17">
        <v>58764</v>
      </c>
      <c r="D12" s="4">
        <f>49370/2080</f>
        <v>23.735576923076923</v>
      </c>
    </row>
    <row r="13" spans="1:4" x14ac:dyDescent="0.2">
      <c r="A13" s="1" t="s">
        <v>12</v>
      </c>
      <c r="B13" s="3">
        <v>1</v>
      </c>
      <c r="C13" s="17">
        <v>51000</v>
      </c>
      <c r="D13" s="4">
        <v>17.54</v>
      </c>
    </row>
    <row r="14" spans="1:4" x14ac:dyDescent="0.2">
      <c r="A14" s="1" t="s">
        <v>13</v>
      </c>
      <c r="B14" s="3">
        <v>1</v>
      </c>
      <c r="C14" s="17">
        <v>39036</v>
      </c>
      <c r="D14" s="4" t="s">
        <v>111</v>
      </c>
    </row>
    <row r="15" spans="1:4" x14ac:dyDescent="0.2">
      <c r="A15" s="1" t="s">
        <v>14</v>
      </c>
      <c r="B15" s="3" t="s">
        <v>111</v>
      </c>
      <c r="C15" s="17" t="s">
        <v>111</v>
      </c>
      <c r="D15" s="4" t="s">
        <v>111</v>
      </c>
    </row>
    <row r="16" spans="1:4" x14ac:dyDescent="0.2">
      <c r="A16" s="1" t="s">
        <v>15</v>
      </c>
      <c r="B16" s="3">
        <v>1</v>
      </c>
      <c r="C16" s="17">
        <v>59706.01</v>
      </c>
      <c r="D16" s="4" t="s">
        <v>111</v>
      </c>
    </row>
    <row r="17" spans="1:4" x14ac:dyDescent="0.2">
      <c r="A17" s="1" t="s">
        <v>16</v>
      </c>
      <c r="B17" s="3">
        <v>6</v>
      </c>
      <c r="C17" s="17">
        <v>80538.64</v>
      </c>
      <c r="D17" s="4">
        <f>62062.78/2080</f>
        <v>29.837875</v>
      </c>
    </row>
    <row r="18" spans="1:4" x14ac:dyDescent="0.2">
      <c r="A18" s="2" t="s">
        <v>17</v>
      </c>
      <c r="B18" s="3">
        <v>0</v>
      </c>
      <c r="C18" s="17">
        <v>29258</v>
      </c>
      <c r="D18" s="4" t="s">
        <v>111</v>
      </c>
    </row>
    <row r="19" spans="1:4" x14ac:dyDescent="0.2">
      <c r="A19" s="1" t="s">
        <v>18</v>
      </c>
      <c r="B19" s="3">
        <v>4</v>
      </c>
      <c r="C19" s="17">
        <v>69978.14</v>
      </c>
      <c r="D19" s="4">
        <v>29.7</v>
      </c>
    </row>
    <row r="20" spans="1:4" x14ac:dyDescent="0.2">
      <c r="A20" s="1" t="s">
        <v>19</v>
      </c>
      <c r="B20" s="3">
        <v>2</v>
      </c>
      <c r="C20" s="17">
        <v>45689</v>
      </c>
      <c r="D20" s="4" t="s">
        <v>111</v>
      </c>
    </row>
    <row r="21" spans="1:4" x14ac:dyDescent="0.2">
      <c r="A21" s="1" t="s">
        <v>20</v>
      </c>
      <c r="B21" s="3">
        <v>6</v>
      </c>
      <c r="C21" s="17">
        <v>81265.56</v>
      </c>
      <c r="D21" s="4">
        <v>31.2</v>
      </c>
    </row>
    <row r="22" spans="1:4" x14ac:dyDescent="0.2">
      <c r="A22" s="1" t="s">
        <v>21</v>
      </c>
      <c r="B22" s="3">
        <v>1</v>
      </c>
      <c r="C22" s="17">
        <v>97507</v>
      </c>
      <c r="D22" s="4">
        <v>18.52</v>
      </c>
    </row>
    <row r="23" spans="1:4" x14ac:dyDescent="0.2">
      <c r="A23" s="1" t="s">
        <v>22</v>
      </c>
      <c r="B23" s="3">
        <v>3</v>
      </c>
      <c r="C23" s="17">
        <v>92636</v>
      </c>
      <c r="D23" s="4">
        <v>29.19</v>
      </c>
    </row>
    <row r="24" spans="1:4" x14ac:dyDescent="0.2">
      <c r="A24" s="1" t="s">
        <v>23</v>
      </c>
      <c r="B24" s="3">
        <v>6</v>
      </c>
      <c r="C24" s="17">
        <v>84470</v>
      </c>
      <c r="D24" s="4">
        <v>40.42</v>
      </c>
    </row>
    <row r="25" spans="1:4" x14ac:dyDescent="0.2">
      <c r="A25" s="1" t="s">
        <v>24</v>
      </c>
      <c r="B25" s="3">
        <v>6</v>
      </c>
      <c r="C25" s="17">
        <v>80436</v>
      </c>
      <c r="D25" s="4">
        <f>54600/2080</f>
        <v>26.25</v>
      </c>
    </row>
    <row r="26" spans="1:4" x14ac:dyDescent="0.2">
      <c r="A26" s="1" t="s">
        <v>25</v>
      </c>
      <c r="B26" s="3">
        <v>3</v>
      </c>
      <c r="C26" s="17">
        <v>79702.38</v>
      </c>
      <c r="D26" s="4">
        <v>30.12</v>
      </c>
    </row>
    <row r="27" spans="1:4" x14ac:dyDescent="0.2">
      <c r="A27" s="1" t="s">
        <v>26</v>
      </c>
      <c r="B27" s="3">
        <v>5</v>
      </c>
      <c r="C27" s="17">
        <v>62650</v>
      </c>
      <c r="D27" s="4">
        <v>48.5</v>
      </c>
    </row>
    <row r="28" spans="1:4" x14ac:dyDescent="0.2">
      <c r="A28" s="1" t="s">
        <v>27</v>
      </c>
      <c r="B28" s="3">
        <v>7</v>
      </c>
      <c r="C28" s="17">
        <v>68412</v>
      </c>
      <c r="D28" s="4">
        <v>32.89</v>
      </c>
    </row>
    <row r="29" spans="1:4" x14ac:dyDescent="0.2">
      <c r="A29" s="1" t="s">
        <v>28</v>
      </c>
      <c r="B29" s="3" t="s">
        <v>111</v>
      </c>
      <c r="C29" s="17" t="s">
        <v>111</v>
      </c>
      <c r="D29" s="4" t="s">
        <v>111</v>
      </c>
    </row>
    <row r="30" spans="1:4" x14ac:dyDescent="0.2">
      <c r="A30" s="1" t="s">
        <v>29</v>
      </c>
      <c r="B30" s="3">
        <v>12</v>
      </c>
      <c r="C30" s="17">
        <v>90252</v>
      </c>
      <c r="D30" s="4">
        <v>37.39</v>
      </c>
    </row>
    <row r="31" spans="1:4" x14ac:dyDescent="0.2">
      <c r="A31" s="1" t="s">
        <v>30</v>
      </c>
      <c r="B31" s="3">
        <v>1.5</v>
      </c>
      <c r="C31" s="17">
        <v>93975</v>
      </c>
      <c r="D31" s="4" t="s">
        <v>111</v>
      </c>
    </row>
    <row r="32" spans="1:4" x14ac:dyDescent="0.2">
      <c r="A32" s="1" t="s">
        <v>31</v>
      </c>
      <c r="B32" s="3">
        <v>1</v>
      </c>
      <c r="C32" s="17">
        <v>60879</v>
      </c>
      <c r="D32" s="4" t="s">
        <v>111</v>
      </c>
    </row>
    <row r="33" spans="1:4" x14ac:dyDescent="0.2">
      <c r="A33" s="1" t="s">
        <v>32</v>
      </c>
      <c r="B33" s="3">
        <v>1</v>
      </c>
      <c r="C33" s="17">
        <v>43023</v>
      </c>
      <c r="D33" s="4">
        <v>11.63</v>
      </c>
    </row>
    <row r="34" spans="1:4" x14ac:dyDescent="0.2">
      <c r="A34" s="1" t="s">
        <v>33</v>
      </c>
      <c r="B34" s="3">
        <v>4</v>
      </c>
      <c r="C34" s="17">
        <v>109668</v>
      </c>
      <c r="D34" s="4">
        <f>74059/2080</f>
        <v>35.605288461538464</v>
      </c>
    </row>
    <row r="35" spans="1:4" x14ac:dyDescent="0.2">
      <c r="A35" s="1" t="s">
        <v>34</v>
      </c>
      <c r="B35" s="3">
        <v>6</v>
      </c>
      <c r="C35" s="17">
        <v>83378</v>
      </c>
      <c r="D35" s="4">
        <v>33</v>
      </c>
    </row>
    <row r="36" spans="1:4" x14ac:dyDescent="0.2">
      <c r="A36" s="1" t="s">
        <v>35</v>
      </c>
      <c r="B36" s="3">
        <v>15</v>
      </c>
      <c r="C36" s="17">
        <v>99382</v>
      </c>
      <c r="D36" s="4">
        <v>39.03</v>
      </c>
    </row>
    <row r="37" spans="1:4" x14ac:dyDescent="0.2">
      <c r="A37" s="1" t="s">
        <v>36</v>
      </c>
      <c r="B37" s="3">
        <v>1</v>
      </c>
      <c r="C37" s="17">
        <v>66690</v>
      </c>
      <c r="D37" s="4" t="s">
        <v>111</v>
      </c>
    </row>
    <row r="38" spans="1:4" x14ac:dyDescent="0.2">
      <c r="A38" s="1" t="s">
        <v>37</v>
      </c>
      <c r="B38" s="3">
        <v>2</v>
      </c>
      <c r="C38" s="17">
        <v>89362</v>
      </c>
      <c r="D38" s="4">
        <v>75</v>
      </c>
    </row>
    <row r="39" spans="1:4" x14ac:dyDescent="0.2">
      <c r="A39" s="1" t="s">
        <v>38</v>
      </c>
      <c r="B39" s="3">
        <v>5</v>
      </c>
      <c r="C39" s="17">
        <v>88920</v>
      </c>
      <c r="D39" s="4">
        <v>32.159999999999997</v>
      </c>
    </row>
    <row r="40" spans="1:4" x14ac:dyDescent="0.2">
      <c r="A40" s="1" t="s">
        <v>39</v>
      </c>
      <c r="B40" s="3">
        <v>2</v>
      </c>
      <c r="C40" s="17">
        <v>51000</v>
      </c>
      <c r="D40" s="4">
        <v>25.01</v>
      </c>
    </row>
    <row r="41" spans="1:4" x14ac:dyDescent="0.2">
      <c r="A41" s="1" t="s">
        <v>40</v>
      </c>
      <c r="B41" s="3">
        <v>3</v>
      </c>
      <c r="C41" s="17">
        <v>70000</v>
      </c>
      <c r="D41" s="4" t="s">
        <v>132</v>
      </c>
    </row>
    <row r="42" spans="1:4" x14ac:dyDescent="0.2">
      <c r="A42" s="1" t="s">
        <v>41</v>
      </c>
      <c r="B42" s="3">
        <v>3</v>
      </c>
      <c r="C42" s="17">
        <v>70000</v>
      </c>
      <c r="D42" s="4">
        <v>30.71</v>
      </c>
    </row>
    <row r="43" spans="1:4" x14ac:dyDescent="0.2">
      <c r="A43" s="1" t="s">
        <v>42</v>
      </c>
      <c r="B43" s="3">
        <v>25</v>
      </c>
      <c r="C43" s="17">
        <v>104080.8</v>
      </c>
      <c r="D43" s="4">
        <v>48.1</v>
      </c>
    </row>
    <row r="44" spans="1:4" x14ac:dyDescent="0.2">
      <c r="A44" s="1" t="s">
        <v>43</v>
      </c>
      <c r="B44" s="3">
        <v>6</v>
      </c>
      <c r="C44" s="17">
        <v>92925.57</v>
      </c>
      <c r="D44" s="4">
        <v>36.42</v>
      </c>
    </row>
    <row r="45" spans="1:4" x14ac:dyDescent="0.2">
      <c r="A45" s="2" t="s">
        <v>44</v>
      </c>
      <c r="B45" s="5">
        <v>1.25</v>
      </c>
      <c r="C45" s="18">
        <v>75000</v>
      </c>
      <c r="D45" s="6">
        <v>32.31</v>
      </c>
    </row>
  </sheetData>
  <phoneticPr fontId="4" type="noConversion"/>
  <printOptions horizontalCentered="1"/>
  <pageMargins left="0.25" right="0.25" top="0.85" bottom="0" header="0.2" footer="0"/>
  <pageSetup orientation="portrait" horizontalDpi="4294967292" verticalDpi="4294967292"/>
  <headerFooter>
    <oddHeader>&amp;L &amp;18 &amp;K03-0222016 IAC Salary Survey&amp;R&amp;K03+037Prosecuting Attorney's Office</oddHeader>
  </headerFooter>
  <tableParts count="1">
    <tablePart r:id="rId1"/>
  </tableParts>
  <extLst>
    <ext xmlns:mx="http://schemas.microsoft.com/office/mac/excel/2008/main" uri="{64002731-A6B0-56B0-2670-7721B7C09600}">
      <mx:PLV Mode="1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view="pageLayout" topLeftCell="A16" zoomScale="150" workbookViewId="0">
      <selection activeCell="C36" sqref="C36"/>
    </sheetView>
  </sheetViews>
  <sheetFormatPr baseColWidth="10" defaultRowHeight="16" x14ac:dyDescent="0.2"/>
  <cols>
    <col min="1" max="1" width="11" customWidth="1"/>
  </cols>
  <sheetData>
    <row r="1" spans="1:8" x14ac:dyDescent="0.2">
      <c r="A1" s="12" t="s">
        <v>0</v>
      </c>
      <c r="B1" s="12" t="s">
        <v>45</v>
      </c>
      <c r="C1" s="12" t="s">
        <v>83</v>
      </c>
      <c r="D1" s="12" t="s">
        <v>47</v>
      </c>
      <c r="E1" s="12" t="s">
        <v>84</v>
      </c>
      <c r="F1" s="12" t="s">
        <v>85</v>
      </c>
      <c r="G1" s="12" t="s">
        <v>86</v>
      </c>
      <c r="H1" s="12" t="s">
        <v>87</v>
      </c>
    </row>
    <row r="2" spans="1:8" x14ac:dyDescent="0.2">
      <c r="A2" s="2" t="s">
        <v>1</v>
      </c>
      <c r="B2" s="3" t="s">
        <v>111</v>
      </c>
      <c r="C2" s="17" t="s">
        <v>111</v>
      </c>
      <c r="D2" s="4" t="s">
        <v>111</v>
      </c>
      <c r="E2" s="28" t="s">
        <v>111</v>
      </c>
      <c r="F2" s="28" t="s">
        <v>111</v>
      </c>
      <c r="G2" s="28" t="s">
        <v>111</v>
      </c>
      <c r="H2" s="28" t="s">
        <v>111</v>
      </c>
    </row>
    <row r="3" spans="1:8" x14ac:dyDescent="0.2">
      <c r="A3" s="1" t="s">
        <v>2</v>
      </c>
      <c r="B3" s="3">
        <v>42</v>
      </c>
      <c r="C3" s="17">
        <v>56056</v>
      </c>
      <c r="D3" s="4">
        <v>24.43</v>
      </c>
      <c r="E3" s="15">
        <v>21.63</v>
      </c>
      <c r="F3" s="15" t="s">
        <v>111</v>
      </c>
      <c r="G3" s="15" t="s">
        <v>153</v>
      </c>
      <c r="H3" s="15" t="s">
        <v>181</v>
      </c>
    </row>
    <row r="4" spans="1:8" x14ac:dyDescent="0.2">
      <c r="A4" s="1" t="s">
        <v>3</v>
      </c>
      <c r="B4" s="3">
        <v>112</v>
      </c>
      <c r="C4" s="17">
        <v>84100.38</v>
      </c>
      <c r="D4" s="4">
        <v>36.369999999999997</v>
      </c>
      <c r="E4" s="15">
        <v>31.05</v>
      </c>
      <c r="F4" s="15" t="s">
        <v>134</v>
      </c>
      <c r="G4" s="15" t="s">
        <v>154</v>
      </c>
      <c r="H4" s="15" t="s">
        <v>182</v>
      </c>
    </row>
    <row r="5" spans="1:8" x14ac:dyDescent="0.2">
      <c r="A5" s="1" t="s">
        <v>4</v>
      </c>
      <c r="B5" s="3">
        <v>12</v>
      </c>
      <c r="C5" s="17">
        <v>65032</v>
      </c>
      <c r="D5" s="4">
        <v>25.6</v>
      </c>
      <c r="E5" s="15" t="s">
        <v>111</v>
      </c>
      <c r="F5" s="15" t="s">
        <v>111</v>
      </c>
      <c r="G5" s="15">
        <v>17.59</v>
      </c>
      <c r="H5" s="15">
        <v>21.95</v>
      </c>
    </row>
    <row r="6" spans="1:8" x14ac:dyDescent="0.2">
      <c r="A6" s="1" t="s">
        <v>5</v>
      </c>
      <c r="B6" s="3">
        <v>35</v>
      </c>
      <c r="C6" s="17">
        <v>52709.52</v>
      </c>
      <c r="D6" s="4">
        <v>18.64</v>
      </c>
      <c r="E6" s="15">
        <v>17.88</v>
      </c>
      <c r="F6" s="15" t="s">
        <v>135</v>
      </c>
      <c r="G6" s="15" t="s">
        <v>155</v>
      </c>
      <c r="H6" s="15" t="s">
        <v>183</v>
      </c>
    </row>
    <row r="7" spans="1:8" x14ac:dyDescent="0.2">
      <c r="A7" s="1" t="s">
        <v>6</v>
      </c>
      <c r="B7" s="3">
        <v>97</v>
      </c>
      <c r="C7" s="17">
        <v>69842</v>
      </c>
      <c r="D7" s="4">
        <v>30.7</v>
      </c>
      <c r="E7" s="15">
        <v>28.96</v>
      </c>
      <c r="F7" s="15" t="s">
        <v>136</v>
      </c>
      <c r="G7" s="15" t="s">
        <v>156</v>
      </c>
      <c r="H7" s="15" t="s">
        <v>184</v>
      </c>
    </row>
    <row r="8" spans="1:8" x14ac:dyDescent="0.2">
      <c r="A8" s="1" t="s">
        <v>7</v>
      </c>
      <c r="B8" s="3">
        <v>62</v>
      </c>
      <c r="C8" s="17">
        <v>105388</v>
      </c>
      <c r="D8" s="4">
        <v>42.79</v>
      </c>
      <c r="E8" s="15">
        <v>36.799999999999997</v>
      </c>
      <c r="F8" s="15" t="s">
        <v>137</v>
      </c>
      <c r="G8" s="15" t="s">
        <v>157</v>
      </c>
      <c r="H8" s="15" t="s">
        <v>185</v>
      </c>
    </row>
    <row r="9" spans="1:8" x14ac:dyDescent="0.2">
      <c r="A9" s="1" t="s">
        <v>8</v>
      </c>
      <c r="B9" s="3">
        <v>32</v>
      </c>
      <c r="C9" s="17">
        <v>47311.68</v>
      </c>
      <c r="D9" s="4">
        <f>51292.8/2080</f>
        <v>24.66</v>
      </c>
      <c r="E9" s="15" t="s">
        <v>111</v>
      </c>
      <c r="F9" s="15">
        <v>18.059999999999999</v>
      </c>
      <c r="G9" s="15" t="s">
        <v>158</v>
      </c>
      <c r="H9" s="15" t="s">
        <v>186</v>
      </c>
    </row>
    <row r="10" spans="1:8" x14ac:dyDescent="0.2">
      <c r="A10" s="1" t="s">
        <v>9</v>
      </c>
      <c r="B10" s="3">
        <v>100</v>
      </c>
      <c r="C10" s="17">
        <v>74368</v>
      </c>
      <c r="D10" s="4">
        <f>69640/2080</f>
        <v>33.480769230769234</v>
      </c>
      <c r="E10" s="15">
        <v>0</v>
      </c>
      <c r="F10" s="15" t="s">
        <v>321</v>
      </c>
      <c r="G10" s="15" t="s">
        <v>322</v>
      </c>
      <c r="H10" s="15" t="s">
        <v>323</v>
      </c>
    </row>
    <row r="11" spans="1:8" x14ac:dyDescent="0.2">
      <c r="A11" s="1" t="s">
        <v>10</v>
      </c>
      <c r="B11" s="3">
        <v>180</v>
      </c>
      <c r="C11" s="17">
        <v>85967.96</v>
      </c>
      <c r="D11" s="4">
        <v>38.85</v>
      </c>
      <c r="E11" s="15">
        <v>37.5</v>
      </c>
      <c r="F11" s="15" t="s">
        <v>138</v>
      </c>
      <c r="G11" s="15" t="s">
        <v>111</v>
      </c>
      <c r="H11" s="15" t="s">
        <v>138</v>
      </c>
    </row>
    <row r="12" spans="1:8" x14ac:dyDescent="0.2">
      <c r="A12" s="1" t="s">
        <v>11</v>
      </c>
      <c r="B12" s="3">
        <v>27</v>
      </c>
      <c r="C12" s="17">
        <v>56836</v>
      </c>
      <c r="D12" s="4">
        <v>20.440000000000001</v>
      </c>
      <c r="E12" s="15">
        <v>16.010000000000002</v>
      </c>
      <c r="F12" s="15">
        <v>19.34</v>
      </c>
      <c r="G12" s="15" t="s">
        <v>159</v>
      </c>
      <c r="H12" s="15" t="s">
        <v>187</v>
      </c>
    </row>
    <row r="13" spans="1:8" x14ac:dyDescent="0.2">
      <c r="A13" s="1" t="s">
        <v>12</v>
      </c>
      <c r="B13" s="3">
        <v>17</v>
      </c>
      <c r="C13" s="17">
        <v>53436</v>
      </c>
      <c r="D13" s="4">
        <f>39675/2080</f>
        <v>19.07451923076923</v>
      </c>
      <c r="E13" s="15" t="s">
        <v>111</v>
      </c>
      <c r="F13" s="15" t="s">
        <v>111</v>
      </c>
      <c r="G13" s="15" t="s">
        <v>160</v>
      </c>
      <c r="H13" s="15" t="s">
        <v>188</v>
      </c>
    </row>
    <row r="14" spans="1:8" x14ac:dyDescent="0.2">
      <c r="A14" s="1" t="s">
        <v>13</v>
      </c>
      <c r="B14" s="3">
        <v>6</v>
      </c>
      <c r="C14" s="17">
        <v>49008</v>
      </c>
      <c r="D14" s="4">
        <v>29.46</v>
      </c>
      <c r="E14" s="15" t="s">
        <v>111</v>
      </c>
      <c r="F14" s="15" t="s">
        <v>111</v>
      </c>
      <c r="G14" s="15" t="s">
        <v>161</v>
      </c>
      <c r="H14" s="15" t="s">
        <v>189</v>
      </c>
    </row>
    <row r="15" spans="1:8" x14ac:dyDescent="0.2">
      <c r="A15" s="1" t="s">
        <v>14</v>
      </c>
      <c r="B15" s="3" t="s">
        <v>111</v>
      </c>
      <c r="C15" s="17" t="s">
        <v>111</v>
      </c>
      <c r="D15" s="4" t="s">
        <v>111</v>
      </c>
      <c r="E15" s="15" t="s">
        <v>111</v>
      </c>
      <c r="F15" s="15" t="s">
        <v>111</v>
      </c>
      <c r="G15" s="15" t="s">
        <v>111</v>
      </c>
      <c r="H15" s="15" t="s">
        <v>111</v>
      </c>
    </row>
    <row r="16" spans="1:8" x14ac:dyDescent="0.2">
      <c r="A16" s="1" t="s">
        <v>15</v>
      </c>
      <c r="B16" s="3">
        <v>23</v>
      </c>
      <c r="C16" s="17">
        <v>59999.42</v>
      </c>
      <c r="D16" s="4">
        <v>23.21</v>
      </c>
      <c r="E16" s="15">
        <v>18.239999999999998</v>
      </c>
      <c r="F16" s="15">
        <v>23.21</v>
      </c>
      <c r="G16" s="15">
        <v>17.45</v>
      </c>
      <c r="H16" s="15">
        <v>23.21</v>
      </c>
    </row>
    <row r="17" spans="1:8" x14ac:dyDescent="0.2">
      <c r="A17" s="1" t="s">
        <v>16</v>
      </c>
      <c r="B17" s="3">
        <v>92</v>
      </c>
      <c r="C17" s="17">
        <v>71522.100000000006</v>
      </c>
      <c r="D17" s="4">
        <f>60862.36/2080</f>
        <v>29.260750000000002</v>
      </c>
      <c r="E17" s="15">
        <v>25.66</v>
      </c>
      <c r="F17" s="15" t="s">
        <v>125</v>
      </c>
      <c r="G17" s="15" t="s">
        <v>126</v>
      </c>
      <c r="H17" s="15" t="s">
        <v>127</v>
      </c>
    </row>
    <row r="18" spans="1:8" x14ac:dyDescent="0.2">
      <c r="A18" s="2" t="s">
        <v>17</v>
      </c>
      <c r="B18" s="3">
        <v>8</v>
      </c>
      <c r="C18" s="17">
        <v>47400</v>
      </c>
      <c r="D18" s="4">
        <v>19.05</v>
      </c>
      <c r="E18" s="15">
        <v>19.05</v>
      </c>
      <c r="F18" s="15" t="s">
        <v>111</v>
      </c>
      <c r="G18" s="15" t="s">
        <v>162</v>
      </c>
      <c r="H18" s="15">
        <v>19</v>
      </c>
    </row>
    <row r="19" spans="1:8" x14ac:dyDescent="0.2">
      <c r="A19" s="1" t="s">
        <v>18</v>
      </c>
      <c r="B19" s="3">
        <v>33</v>
      </c>
      <c r="C19" s="17">
        <v>53504.83</v>
      </c>
      <c r="D19" s="4">
        <f>50935.56/2080</f>
        <v>24.488249999999997</v>
      </c>
      <c r="E19" s="15">
        <f>42522.58/2080</f>
        <v>20.443548076923079</v>
      </c>
      <c r="F19" s="15" t="s">
        <v>120</v>
      </c>
      <c r="G19" s="15" t="s">
        <v>121</v>
      </c>
      <c r="H19" s="15" t="s">
        <v>122</v>
      </c>
    </row>
    <row r="20" spans="1:8" x14ac:dyDescent="0.2">
      <c r="A20" s="1" t="s">
        <v>19</v>
      </c>
      <c r="B20" s="3">
        <v>15</v>
      </c>
      <c r="C20" s="17">
        <v>46007</v>
      </c>
      <c r="D20" s="4">
        <v>20.16</v>
      </c>
      <c r="E20" s="15">
        <v>20.16</v>
      </c>
      <c r="F20" s="15" t="s">
        <v>111</v>
      </c>
      <c r="G20" s="15">
        <v>16.25</v>
      </c>
      <c r="H20" s="15">
        <v>18.920000000000002</v>
      </c>
    </row>
    <row r="21" spans="1:8" x14ac:dyDescent="0.2">
      <c r="A21" s="1" t="s">
        <v>20</v>
      </c>
      <c r="B21" s="3">
        <v>72</v>
      </c>
      <c r="C21" s="17">
        <v>78249.600000000006</v>
      </c>
      <c r="D21" s="4">
        <v>28.08</v>
      </c>
      <c r="E21" s="15">
        <v>28.08</v>
      </c>
      <c r="F21" s="15" t="s">
        <v>139</v>
      </c>
      <c r="G21" s="15" t="s">
        <v>163</v>
      </c>
      <c r="H21" s="15" t="s">
        <v>190</v>
      </c>
    </row>
    <row r="22" spans="1:8" x14ac:dyDescent="0.2">
      <c r="A22" s="1" t="s">
        <v>21</v>
      </c>
      <c r="B22" s="3">
        <v>17</v>
      </c>
      <c r="C22" s="17">
        <v>59740.28</v>
      </c>
      <c r="D22" s="4">
        <v>25.57</v>
      </c>
      <c r="E22" s="15" t="s">
        <v>111</v>
      </c>
      <c r="F22" s="15">
        <v>21.94</v>
      </c>
      <c r="G22" s="15">
        <v>17.25</v>
      </c>
      <c r="H22" s="15">
        <v>21.45</v>
      </c>
    </row>
    <row r="23" spans="1:8" x14ac:dyDescent="0.2">
      <c r="A23" s="1" t="s">
        <v>22</v>
      </c>
      <c r="B23" s="3">
        <v>35</v>
      </c>
      <c r="C23" s="17">
        <v>65146</v>
      </c>
      <c r="D23" s="4">
        <v>28.44</v>
      </c>
      <c r="E23" s="15">
        <v>28.44</v>
      </c>
      <c r="F23" s="15" t="s">
        <v>140</v>
      </c>
      <c r="G23" s="15" t="s">
        <v>164</v>
      </c>
      <c r="H23" s="15" t="s">
        <v>191</v>
      </c>
    </row>
    <row r="24" spans="1:8" x14ac:dyDescent="0.2">
      <c r="A24" s="1" t="s">
        <v>23</v>
      </c>
      <c r="B24" s="3">
        <v>25</v>
      </c>
      <c r="C24" s="17">
        <v>55974</v>
      </c>
      <c r="D24" s="4">
        <v>25.08</v>
      </c>
      <c r="E24" s="15">
        <v>25.08</v>
      </c>
      <c r="F24" s="15" t="s">
        <v>141</v>
      </c>
      <c r="G24" s="15" t="s">
        <v>165</v>
      </c>
      <c r="H24" s="15" t="s">
        <v>192</v>
      </c>
    </row>
    <row r="25" spans="1:8" x14ac:dyDescent="0.2">
      <c r="A25" s="1" t="s">
        <v>24</v>
      </c>
      <c r="B25" s="3">
        <v>33</v>
      </c>
      <c r="C25" s="17">
        <v>63356</v>
      </c>
      <c r="D25" s="4">
        <f>47840/2080</f>
        <v>23</v>
      </c>
      <c r="E25" s="15">
        <f>47840/2080</f>
        <v>23</v>
      </c>
      <c r="F25" s="15" t="s">
        <v>142</v>
      </c>
      <c r="G25" s="15" t="s">
        <v>166</v>
      </c>
      <c r="H25" s="15" t="s">
        <v>193</v>
      </c>
    </row>
    <row r="26" spans="1:8" x14ac:dyDescent="0.2">
      <c r="A26" s="1" t="s">
        <v>25</v>
      </c>
      <c r="B26" s="3">
        <v>40</v>
      </c>
      <c r="C26" s="17">
        <v>52771.53</v>
      </c>
      <c r="D26" s="4">
        <v>22.76</v>
      </c>
      <c r="E26" s="15">
        <v>22.76</v>
      </c>
      <c r="F26" s="15" t="s">
        <v>143</v>
      </c>
      <c r="G26" s="15" t="s">
        <v>167</v>
      </c>
      <c r="H26" s="15" t="s">
        <v>194</v>
      </c>
    </row>
    <row r="27" spans="1:8" x14ac:dyDescent="0.2">
      <c r="A27" s="1" t="s">
        <v>26</v>
      </c>
      <c r="B27" s="3">
        <v>55</v>
      </c>
      <c r="C27" s="17">
        <v>64000</v>
      </c>
      <c r="D27" s="4">
        <v>25.76</v>
      </c>
      <c r="E27" s="15">
        <v>25.76</v>
      </c>
      <c r="F27" s="15" t="s">
        <v>144</v>
      </c>
      <c r="G27" s="15" t="s">
        <v>168</v>
      </c>
      <c r="H27" s="15" t="s">
        <v>195</v>
      </c>
    </row>
    <row r="28" spans="1:8" x14ac:dyDescent="0.2">
      <c r="A28" s="1" t="s">
        <v>27</v>
      </c>
      <c r="B28" s="3" t="s">
        <v>133</v>
      </c>
      <c r="C28" s="17">
        <v>52771.53</v>
      </c>
      <c r="D28" s="4">
        <v>27.2</v>
      </c>
      <c r="E28" s="15">
        <v>27.2</v>
      </c>
      <c r="F28" s="15" t="s">
        <v>145</v>
      </c>
      <c r="G28" s="15" t="s">
        <v>111</v>
      </c>
      <c r="H28" s="15" t="s">
        <v>196</v>
      </c>
    </row>
    <row r="29" spans="1:8" x14ac:dyDescent="0.2">
      <c r="A29" s="1" t="s">
        <v>28</v>
      </c>
      <c r="B29" s="3" t="s">
        <v>111</v>
      </c>
      <c r="C29" s="17" t="s">
        <v>111</v>
      </c>
      <c r="D29" s="4" t="s">
        <v>111</v>
      </c>
      <c r="E29" s="15" t="s">
        <v>111</v>
      </c>
      <c r="F29" s="15" t="s">
        <v>111</v>
      </c>
      <c r="G29" s="15" t="s">
        <v>111</v>
      </c>
      <c r="H29" s="15" t="s">
        <v>111</v>
      </c>
    </row>
    <row r="30" spans="1:8" x14ac:dyDescent="0.2">
      <c r="A30" s="1" t="s">
        <v>29</v>
      </c>
      <c r="B30" s="3">
        <v>48</v>
      </c>
      <c r="C30" s="17">
        <v>67848</v>
      </c>
      <c r="D30" s="4">
        <v>33.04</v>
      </c>
      <c r="E30" s="15">
        <v>33.04</v>
      </c>
      <c r="F30" s="15" t="s">
        <v>146</v>
      </c>
      <c r="G30" s="15" t="s">
        <v>169</v>
      </c>
      <c r="H30" s="15" t="s">
        <v>146</v>
      </c>
    </row>
    <row r="31" spans="1:8" x14ac:dyDescent="0.2">
      <c r="A31" s="1" t="s">
        <v>30</v>
      </c>
      <c r="B31" s="3">
        <v>31</v>
      </c>
      <c r="C31" s="17">
        <v>57804</v>
      </c>
      <c r="D31" s="4">
        <v>26.26</v>
      </c>
      <c r="E31" s="15">
        <v>26.26</v>
      </c>
      <c r="F31" s="15" t="s">
        <v>147</v>
      </c>
      <c r="G31" s="15" t="s">
        <v>170</v>
      </c>
      <c r="H31" s="15" t="s">
        <v>197</v>
      </c>
    </row>
    <row r="32" spans="1:8" x14ac:dyDescent="0.2">
      <c r="A32" s="1" t="s">
        <v>31</v>
      </c>
      <c r="B32" s="3">
        <v>16</v>
      </c>
      <c r="C32" s="17">
        <v>49046.400000000001</v>
      </c>
      <c r="D32" s="4">
        <v>18.77</v>
      </c>
      <c r="E32" s="15">
        <v>18.77</v>
      </c>
      <c r="F32" s="15" t="s">
        <v>111</v>
      </c>
      <c r="G32" s="15">
        <v>11.38</v>
      </c>
      <c r="H32" s="15" t="s">
        <v>198</v>
      </c>
    </row>
    <row r="33" spans="1:8" x14ac:dyDescent="0.2">
      <c r="A33" s="1" t="s">
        <v>32</v>
      </c>
      <c r="B33" s="3">
        <v>12</v>
      </c>
      <c r="C33" s="17">
        <v>45277</v>
      </c>
      <c r="D33" s="4">
        <v>20.329999999999998</v>
      </c>
      <c r="E33" s="15">
        <v>20.329999999999998</v>
      </c>
      <c r="F33" s="15" t="s">
        <v>111</v>
      </c>
      <c r="G33" s="15" t="s">
        <v>111</v>
      </c>
      <c r="H33" s="15" t="s">
        <v>199</v>
      </c>
    </row>
    <row r="34" spans="1:8" x14ac:dyDescent="0.2">
      <c r="A34" s="1" t="s">
        <v>33</v>
      </c>
      <c r="B34" s="3">
        <v>81</v>
      </c>
      <c r="C34" s="17">
        <v>74088</v>
      </c>
      <c r="D34" s="4">
        <v>34.590000000000003</v>
      </c>
      <c r="E34" s="15">
        <v>34.590000000000003</v>
      </c>
      <c r="F34" s="15">
        <v>28.41</v>
      </c>
      <c r="G34" s="15" t="s">
        <v>171</v>
      </c>
      <c r="H34" s="15" t="s">
        <v>200</v>
      </c>
    </row>
    <row r="35" spans="1:8" x14ac:dyDescent="0.2">
      <c r="A35" s="1" t="s">
        <v>34</v>
      </c>
      <c r="B35" s="3">
        <v>24</v>
      </c>
      <c r="C35" s="17">
        <v>62464</v>
      </c>
      <c r="D35" s="4">
        <v>26.34</v>
      </c>
      <c r="E35" s="15">
        <v>26.34</v>
      </c>
      <c r="F35" s="15">
        <v>20.29</v>
      </c>
      <c r="G35" s="15" t="s">
        <v>172</v>
      </c>
      <c r="H35" s="15" t="s">
        <v>201</v>
      </c>
    </row>
    <row r="36" spans="1:8" x14ac:dyDescent="0.2">
      <c r="A36" s="1" t="s">
        <v>35</v>
      </c>
      <c r="B36" s="3">
        <v>77</v>
      </c>
      <c r="C36" s="17">
        <v>83116</v>
      </c>
      <c r="D36" s="4">
        <v>35.19</v>
      </c>
      <c r="E36" s="15">
        <v>35.19</v>
      </c>
      <c r="F36" s="15" t="s">
        <v>111</v>
      </c>
      <c r="G36" s="15" t="s">
        <v>173</v>
      </c>
      <c r="H36" s="15" t="s">
        <v>202</v>
      </c>
    </row>
    <row r="37" spans="1:8" x14ac:dyDescent="0.2">
      <c r="A37" s="1" t="s">
        <v>36</v>
      </c>
      <c r="B37" s="3">
        <v>17</v>
      </c>
      <c r="C37" s="17">
        <v>56437</v>
      </c>
      <c r="D37" s="4">
        <v>20.69</v>
      </c>
      <c r="E37" s="15">
        <v>20.69</v>
      </c>
      <c r="F37" s="15">
        <v>20.38</v>
      </c>
      <c r="G37" s="15" t="s">
        <v>174</v>
      </c>
      <c r="H37" s="15" t="s">
        <v>203</v>
      </c>
    </row>
    <row r="38" spans="1:8" x14ac:dyDescent="0.2">
      <c r="A38" s="1" t="s">
        <v>37</v>
      </c>
      <c r="B38" s="3">
        <v>33</v>
      </c>
      <c r="C38" s="17">
        <v>54975</v>
      </c>
      <c r="D38" s="4">
        <v>22.16</v>
      </c>
      <c r="E38" s="15">
        <v>22.16</v>
      </c>
      <c r="F38" s="15">
        <v>20.11</v>
      </c>
      <c r="G38" s="15" t="s">
        <v>175</v>
      </c>
      <c r="H38" s="15" t="s">
        <v>204</v>
      </c>
    </row>
    <row r="39" spans="1:8" x14ac:dyDescent="0.2">
      <c r="A39" s="1" t="s">
        <v>38</v>
      </c>
      <c r="B39" s="3">
        <v>45</v>
      </c>
      <c r="C39" s="17">
        <v>66185.600000000006</v>
      </c>
      <c r="D39" s="4">
        <v>25.52</v>
      </c>
      <c r="E39" s="15">
        <v>25.52</v>
      </c>
      <c r="F39" s="15" t="s">
        <v>148</v>
      </c>
      <c r="G39" s="15" t="s">
        <v>176</v>
      </c>
      <c r="H39" s="15" t="s">
        <v>205</v>
      </c>
    </row>
    <row r="40" spans="1:8" x14ac:dyDescent="0.2">
      <c r="A40" s="1" t="s">
        <v>39</v>
      </c>
      <c r="B40" s="3">
        <v>24</v>
      </c>
      <c r="C40" s="17">
        <v>59887</v>
      </c>
      <c r="D40" s="4">
        <v>21.97</v>
      </c>
      <c r="E40" s="15">
        <v>21.97</v>
      </c>
      <c r="F40" s="15">
        <v>20.440000000000001</v>
      </c>
      <c r="G40" s="15">
        <v>18.12</v>
      </c>
      <c r="H40" s="15">
        <v>19.98</v>
      </c>
    </row>
    <row r="41" spans="1:8" x14ac:dyDescent="0.2">
      <c r="A41" s="1" t="s">
        <v>40</v>
      </c>
      <c r="B41" s="3">
        <v>36</v>
      </c>
      <c r="C41" s="17">
        <v>51009.72</v>
      </c>
      <c r="D41" s="4">
        <f>44842.8/2080</f>
        <v>21.559038461538464</v>
      </c>
      <c r="E41" s="15">
        <f>44842.8/2080</f>
        <v>21.559038461538464</v>
      </c>
      <c r="F41" s="15" t="s">
        <v>149</v>
      </c>
      <c r="G41" s="15" t="s">
        <v>177</v>
      </c>
      <c r="H41" s="15" t="s">
        <v>206</v>
      </c>
    </row>
    <row r="42" spans="1:8" x14ac:dyDescent="0.2">
      <c r="A42" s="1" t="s">
        <v>41</v>
      </c>
      <c r="B42" s="3">
        <v>21</v>
      </c>
      <c r="C42" s="17">
        <v>65000</v>
      </c>
      <c r="D42" s="4">
        <v>30.75</v>
      </c>
      <c r="E42" s="15">
        <v>30.75</v>
      </c>
      <c r="F42" s="15">
        <v>23.1</v>
      </c>
      <c r="G42" s="15" t="s">
        <v>178</v>
      </c>
      <c r="H42" s="15" t="s">
        <v>207</v>
      </c>
    </row>
    <row r="43" spans="1:8" x14ac:dyDescent="0.2">
      <c r="A43" s="1" t="s">
        <v>42</v>
      </c>
      <c r="B43" s="3">
        <v>70</v>
      </c>
      <c r="C43" s="17">
        <v>82992</v>
      </c>
      <c r="D43" s="4">
        <v>35.799999999999997</v>
      </c>
      <c r="E43" s="15">
        <v>35.799999999999997</v>
      </c>
      <c r="F43" s="15" t="s">
        <v>150</v>
      </c>
      <c r="G43" s="15" t="s">
        <v>111</v>
      </c>
      <c r="H43" s="15" t="s">
        <v>208</v>
      </c>
    </row>
    <row r="44" spans="1:8" x14ac:dyDescent="0.2">
      <c r="A44" s="1" t="s">
        <v>43</v>
      </c>
      <c r="B44" s="3">
        <v>39</v>
      </c>
      <c r="C44" s="17">
        <v>68015.02</v>
      </c>
      <c r="D44" s="4">
        <v>28.64</v>
      </c>
      <c r="E44" s="15">
        <v>28.64</v>
      </c>
      <c r="F44" s="15" t="s">
        <v>151</v>
      </c>
      <c r="G44" s="15" t="s">
        <v>179</v>
      </c>
      <c r="H44" s="15" t="s">
        <v>209</v>
      </c>
    </row>
    <row r="45" spans="1:8" x14ac:dyDescent="0.2">
      <c r="A45" s="2" t="s">
        <v>44</v>
      </c>
      <c r="B45" s="5">
        <v>35</v>
      </c>
      <c r="C45" s="18">
        <v>56611.25</v>
      </c>
      <c r="D45" s="6">
        <v>25.04</v>
      </c>
      <c r="E45" s="16">
        <v>25.04</v>
      </c>
      <c r="F45" s="16" t="s">
        <v>152</v>
      </c>
      <c r="G45" s="16" t="s">
        <v>180</v>
      </c>
      <c r="H45" s="16" t="s">
        <v>210</v>
      </c>
    </row>
  </sheetData>
  <phoneticPr fontId="4" type="noConversion"/>
  <printOptions horizontalCentered="1"/>
  <pageMargins left="0.25" right="0.25" top="0.85" bottom="0" header="0.2" footer="0"/>
  <pageSetup orientation="portrait" horizontalDpi="4294967292" verticalDpi="4294967292"/>
  <headerFooter>
    <oddHeader>&amp;L &amp;18 &amp;K03-0222016 IAC Salary Survey&amp;R&amp;K03+037Sheriff's Office</oddHeader>
  </headerFooter>
  <tableParts count="1">
    <tablePart r:id="rId1"/>
  </tableParts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County Info</vt:lpstr>
      <vt:lpstr>CEOs</vt:lpstr>
      <vt:lpstr>Benefits</vt:lpstr>
      <vt:lpstr>Assessor</vt:lpstr>
      <vt:lpstr>Clerk</vt:lpstr>
      <vt:lpstr>Commissioner</vt:lpstr>
      <vt:lpstr>Coroner</vt:lpstr>
      <vt:lpstr>Pros Atty</vt:lpstr>
      <vt:lpstr>Sheriff</vt:lpstr>
      <vt:lpstr>Treasurer</vt:lpstr>
      <vt:lpstr>Dept Heads</vt:lpstr>
    </vt:vector>
  </TitlesOfParts>
  <Company>Idaho Association of Counties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Cundiff</dc:creator>
  <cp:lastModifiedBy>Microsoft Office User</cp:lastModifiedBy>
  <cp:lastPrinted>2016-06-06T19:15:48Z</cp:lastPrinted>
  <dcterms:created xsi:type="dcterms:W3CDTF">2015-03-04T20:49:08Z</dcterms:created>
  <dcterms:modified xsi:type="dcterms:W3CDTF">2016-06-06T19:15:53Z</dcterms:modified>
</cp:coreProperties>
</file>